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95" yWindow="255" windowWidth="15600" windowHeight="7710" activeTab="1"/>
  </bookViews>
  <sheets>
    <sheet name="Total Cost &amp; PV NatSummary" sheetId="1" r:id="rId1"/>
    <sheet name="Version control" sheetId="2" r:id="rId2"/>
  </sheets>
  <definedNames>
    <definedName name="_xlnm.Print_Area" localSheetId="0">'Total Cost &amp; PV NatSummary'!$A$4:$W$176</definedName>
    <definedName name="Z_B0C59930_B403_4AC5_951B_2DF8ABEDA612_.wvu.PrintArea" localSheetId="0" hidden="1">'Total Cost &amp; PV NatSummary'!$A$4:$W$176</definedName>
  </definedNames>
  <calcPr calcId="125725"/>
  <customWorkbookViews>
    <customWorkbookView name="some7923 - Personal View" guid="{B0C59930-B403-4AC5-951B-2DF8ABEDA612}" mergeInterval="0" personalView="1" maximized="1" xWindow="1" yWindow="1" windowWidth="1024" windowHeight="552" activeSheetId="1"/>
  </customWorkbookViews>
</workbook>
</file>

<file path=xl/calcChain.xml><?xml version="1.0" encoding="utf-8"?>
<calcChain xmlns="http://schemas.openxmlformats.org/spreadsheetml/2006/main">
  <c r="V76" i="1"/>
  <c r="B60" l="1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B59"/>
  <c r="B145" l="1"/>
  <c r="B21" l="1"/>
  <c r="U134" l="1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U142" l="1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K117" l="1"/>
  <c r="I117"/>
  <c r="G117"/>
  <c r="E117"/>
  <c r="C117"/>
  <c r="U116"/>
  <c r="S116"/>
  <c r="Q116"/>
  <c r="O116"/>
  <c r="M116"/>
  <c r="K116"/>
  <c r="I116"/>
  <c r="G116"/>
  <c r="E116"/>
  <c r="C116"/>
  <c r="K60"/>
  <c r="I60"/>
  <c r="G60"/>
  <c r="E60"/>
  <c r="C60"/>
  <c r="M117"/>
  <c r="M60"/>
  <c r="B117"/>
  <c r="B116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D60"/>
  <c r="F60"/>
  <c r="H60"/>
  <c r="J60"/>
  <c r="L60"/>
  <c r="N60"/>
  <c r="O60"/>
  <c r="P60"/>
  <c r="Q60"/>
  <c r="R60"/>
  <c r="S60"/>
  <c r="T60"/>
  <c r="U60"/>
  <c r="D117"/>
  <c r="F117"/>
  <c r="H117"/>
  <c r="J117"/>
  <c r="L117"/>
  <c r="N117"/>
  <c r="O117"/>
  <c r="P117"/>
  <c r="Q117"/>
  <c r="R117"/>
  <c r="S117"/>
  <c r="T117"/>
  <c r="U117"/>
  <c r="D116"/>
  <c r="F116"/>
  <c r="H116"/>
  <c r="J116"/>
  <c r="L116"/>
  <c r="N116"/>
  <c r="P116"/>
  <c r="R116"/>
  <c r="T116"/>
  <c r="M61" l="1"/>
  <c r="V161"/>
  <c r="W161" s="1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C146"/>
  <c r="C147" s="1"/>
  <c r="D146"/>
  <c r="E146"/>
  <c r="E147" s="1"/>
  <c r="F146"/>
  <c r="G146"/>
  <c r="G147" s="1"/>
  <c r="H146"/>
  <c r="I146"/>
  <c r="I147" s="1"/>
  <c r="J146"/>
  <c r="K146"/>
  <c r="K147" s="1"/>
  <c r="L146"/>
  <c r="M146"/>
  <c r="M147" s="1"/>
  <c r="N146"/>
  <c r="O146"/>
  <c r="O147" s="1"/>
  <c r="P146"/>
  <c r="Q146"/>
  <c r="Q147" s="1"/>
  <c r="R146"/>
  <c r="S146"/>
  <c r="S147" s="1"/>
  <c r="T146"/>
  <c r="U146"/>
  <c r="U147" s="1"/>
  <c r="B146"/>
  <c r="T147"/>
  <c r="R147"/>
  <c r="P147"/>
  <c r="N147"/>
  <c r="L147"/>
  <c r="J147"/>
  <c r="H147"/>
  <c r="F147"/>
  <c r="D147"/>
  <c r="B147"/>
  <c r="V146" l="1"/>
  <c r="W146" s="1"/>
  <c r="V145"/>
  <c r="W145" s="1"/>
  <c r="V147"/>
  <c r="W147" s="1"/>
  <c r="B149"/>
  <c r="B173" s="1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B151" s="1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V149" l="1"/>
  <c r="W149" s="1"/>
  <c r="D151"/>
  <c r="F151"/>
  <c r="H151"/>
  <c r="J151"/>
  <c r="L151"/>
  <c r="N151"/>
  <c r="P151"/>
  <c r="R151"/>
  <c r="T151"/>
  <c r="C151"/>
  <c r="E151"/>
  <c r="G151"/>
  <c r="I151"/>
  <c r="K151"/>
  <c r="M151"/>
  <c r="O151"/>
  <c r="Q151"/>
  <c r="S151"/>
  <c r="U151"/>
  <c r="V150"/>
  <c r="W150" s="1"/>
  <c r="V151" l="1"/>
  <c r="W151" s="1"/>
  <c r="I118" l="1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V142"/>
  <c r="W142" s="1"/>
  <c r="V141"/>
  <c r="W141" s="1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V134"/>
  <c r="W134" s="1"/>
  <c r="V133"/>
  <c r="W133" s="1"/>
  <c r="V143" l="1"/>
  <c r="W143" s="1"/>
  <c r="E173"/>
  <c r="I173"/>
  <c r="M173"/>
  <c r="Q173"/>
  <c r="U173"/>
  <c r="C173"/>
  <c r="K173"/>
  <c r="S173"/>
  <c r="G173"/>
  <c r="O173"/>
  <c r="G174"/>
  <c r="O174"/>
  <c r="E174"/>
  <c r="M174"/>
  <c r="U174"/>
  <c r="C174"/>
  <c r="K174"/>
  <c r="S174"/>
  <c r="I174"/>
  <c r="I175" s="1"/>
  <c r="Q174"/>
  <c r="Q175" s="1"/>
  <c r="V135"/>
  <c r="W135" s="1"/>
  <c r="V116"/>
  <c r="W116" s="1"/>
  <c r="B118"/>
  <c r="D118"/>
  <c r="F118"/>
  <c r="H118"/>
  <c r="J118"/>
  <c r="L118"/>
  <c r="N118"/>
  <c r="P118"/>
  <c r="R118"/>
  <c r="T118"/>
  <c r="C118"/>
  <c r="E118"/>
  <c r="G118"/>
  <c r="K118"/>
  <c r="M118"/>
  <c r="O118"/>
  <c r="Q118"/>
  <c r="S118"/>
  <c r="U118"/>
  <c r="D173"/>
  <c r="F173"/>
  <c r="H173"/>
  <c r="J173"/>
  <c r="L173"/>
  <c r="N173"/>
  <c r="P173"/>
  <c r="R173"/>
  <c r="T173"/>
  <c r="B174"/>
  <c r="D174"/>
  <c r="F174"/>
  <c r="H174"/>
  <c r="J174"/>
  <c r="L174"/>
  <c r="N174"/>
  <c r="P174"/>
  <c r="R174"/>
  <c r="T174"/>
  <c r="V117"/>
  <c r="W117" s="1"/>
  <c r="U175" l="1"/>
  <c r="E175"/>
  <c r="M175"/>
  <c r="O175"/>
  <c r="G175"/>
  <c r="S175"/>
  <c r="K175"/>
  <c r="C175"/>
  <c r="V173"/>
  <c r="W173" s="1"/>
  <c r="V118"/>
  <c r="W118" s="1"/>
  <c r="V119"/>
  <c r="R175"/>
  <c r="N175"/>
  <c r="J175"/>
  <c r="F175"/>
  <c r="T175"/>
  <c r="P175"/>
  <c r="L175"/>
  <c r="H175"/>
  <c r="D175"/>
  <c r="B175" l="1"/>
  <c r="V174"/>
  <c r="W174" s="1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V77"/>
  <c r="W77" s="1"/>
  <c r="W76"/>
  <c r="V20"/>
  <c r="W20" s="1"/>
  <c r="V19"/>
  <c r="W19" s="1"/>
  <c r="C61"/>
  <c r="E61"/>
  <c r="G61"/>
  <c r="I61"/>
  <c r="K61"/>
  <c r="O61"/>
  <c r="Q61"/>
  <c r="R61"/>
  <c r="N61"/>
  <c r="J61"/>
  <c r="F61"/>
  <c r="B6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V176" l="1"/>
  <c r="V175"/>
  <c r="W175" s="1"/>
  <c r="V21"/>
  <c r="W21" s="1"/>
  <c r="P61"/>
  <c r="L61"/>
  <c r="H61"/>
  <c r="D61"/>
  <c r="T61"/>
  <c r="V60"/>
  <c r="W60" s="1"/>
  <c r="V59"/>
  <c r="W59" s="1"/>
  <c r="U61"/>
  <c r="S61"/>
  <c r="V78"/>
  <c r="W78" s="1"/>
  <c r="V62" l="1"/>
  <c r="V61"/>
  <c r="W61" s="1"/>
</calcChain>
</file>

<file path=xl/sharedStrings.xml><?xml version="1.0" encoding="utf-8"?>
<sst xmlns="http://schemas.openxmlformats.org/spreadsheetml/2006/main" count="260" uniqueCount="55">
  <si>
    <t xml:space="preserve">*Present value is calculated as total cost multiplied by discount factor.  The discount factor is calculated using a discount rate of 3.5% (based on guidance in H.M. Treasury (2007)). Discounting is used to reflect society’s preference to defer costs to future generations (and to receive goods and services sooner rather than later). </t>
  </si>
  <si>
    <t>Year</t>
  </si>
  <si>
    <t>Total</t>
  </si>
  <si>
    <t>Annual Av</t>
  </si>
  <si>
    <t>No. of year in analysis</t>
  </si>
  <si>
    <t>One-off Costs</t>
  </si>
  <si>
    <t>Annual Costs</t>
  </si>
  <si>
    <t>Aquaculture</t>
  </si>
  <si>
    <t>Cables</t>
  </si>
  <si>
    <t>Aggregate Extraction</t>
  </si>
  <si>
    <t>Commercial Fisheries</t>
  </si>
  <si>
    <t>Ports &amp; Harbours</t>
  </si>
  <si>
    <t>Renewables</t>
  </si>
  <si>
    <t>Oil &amp; Gas</t>
  </si>
  <si>
    <t>Present value of total costs</t>
  </si>
  <si>
    <t>-</t>
  </si>
  <si>
    <t>FCERM</t>
  </si>
  <si>
    <t>Verification, Baseline and Monitoring Surveys</t>
  </si>
  <si>
    <t>National Defence</t>
  </si>
  <si>
    <t>Lowest Cost Estimate</t>
  </si>
  <si>
    <t>Highest Cost Estimate</t>
  </si>
  <si>
    <t xml:space="preserve">Total </t>
  </si>
  <si>
    <t>MCZ Management Costs</t>
  </si>
  <si>
    <t>Recreation</t>
  </si>
  <si>
    <t>Commercial Fisheries (see Annex H for definition of best estimate)</t>
  </si>
  <si>
    <t>Renewables (best estimate is defined as 15% of Scenario 2)</t>
  </si>
  <si>
    <t>Recreation (see Annex H for definition of best estimate)</t>
  </si>
  <si>
    <t>National Defence (best estimate is the same as the management scenario)</t>
  </si>
  <si>
    <t>FCERM (best estimate is the same as the management scenario)</t>
  </si>
  <si>
    <t>Cables (best estimate is the mid-point of lowest and highest costs in scenarios)</t>
  </si>
  <si>
    <t>Aquaculture (best estimate is the mid-point of lowest and highest costs in scenarios)</t>
  </si>
  <si>
    <t>Ports &amp; Harbours (best estimate is the mid-point of low and high cost in Scenario 2. For Finding Sanctuary it is the mid-point between Scenario 1 and Scenario 2. Annex H provides an explanation.)</t>
  </si>
  <si>
    <t>Verification, Baseline and Monitoring Surveys (best estimate is the same as the management scenario)</t>
  </si>
  <si>
    <t>Oil &amp; Gas (best estimate is mid-point of lowest and highest costs in the sensitivity analysis of the management scenario)</t>
  </si>
  <si>
    <t>MCZ Management Costs (best estimate is the mid-point of the highest and lowest costs in the management scenario)</t>
  </si>
  <si>
    <t>Best Cost Estimate (defined in brackets for each sector)</t>
  </si>
  <si>
    <t>National Summary: entire suite of rMCZs Present Value (PV) Costs (£millions; constant prices)</t>
  </si>
  <si>
    <t xml:space="preserve">MCZ IA Calculations: total quantified costs of entire suite of rMCZs </t>
  </si>
  <si>
    <t>Annex N14 from Finding Sanctuary, Irish Seas Conservation Zones, Net Gain and Balanced Seas. 2012. Impact Assessment materials in support of the Regional Marine Conservation Zone Projects' Recommendations.</t>
  </si>
  <si>
    <t>Version control</t>
  </si>
  <si>
    <t>Build status:</t>
  </si>
  <si>
    <t>Version</t>
  </si>
  <si>
    <t xml:space="preserve">Date </t>
  </si>
  <si>
    <t>Author</t>
  </si>
  <si>
    <t>Reason/Comments</t>
  </si>
  <si>
    <t>Fran Moore</t>
  </si>
  <si>
    <t>Final version published on SNCB websites</t>
  </si>
  <si>
    <t>Distribution list:</t>
  </si>
  <si>
    <t>Copy</t>
  </si>
  <si>
    <t>Issue Date</t>
  </si>
  <si>
    <t>Issued To</t>
  </si>
  <si>
    <t>Electronic</t>
  </si>
  <si>
    <t>Published on SNCB websites</t>
  </si>
  <si>
    <t>Commercial fisheries costs updated</t>
  </si>
  <si>
    <t>22.8.12</t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</si>
</sst>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164" formatCode="0.000"/>
    <numFmt numFmtId="165" formatCode="#,##0.00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6" fillId="0" borderId="0" xfId="0" applyFont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4" xfId="0" applyFont="1" applyBorder="1"/>
    <xf numFmtId="0" fontId="7" fillId="0" borderId="0" xfId="0" applyFont="1"/>
    <xf numFmtId="0" fontId="6" fillId="0" borderId="5" xfId="0" applyFont="1" applyBorder="1"/>
    <xf numFmtId="0" fontId="6" fillId="2" borderId="3" xfId="0" applyFont="1" applyFill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/>
    <xf numFmtId="0" fontId="6" fillId="2" borderId="16" xfId="0" applyFont="1" applyFill="1" applyBorder="1"/>
    <xf numFmtId="0" fontId="7" fillId="2" borderId="17" xfId="0" applyFont="1" applyFill="1" applyBorder="1"/>
    <xf numFmtId="0" fontId="10" fillId="0" borderId="0" xfId="0" applyFont="1"/>
    <xf numFmtId="0" fontId="9" fillId="0" borderId="0" xfId="0" applyFont="1"/>
    <xf numFmtId="0" fontId="8" fillId="0" borderId="0" xfId="0" applyFont="1"/>
    <xf numFmtId="164" fontId="6" fillId="0" borderId="0" xfId="0" applyNumberFormat="1" applyFont="1" applyFill="1" applyBorder="1"/>
    <xf numFmtId="0" fontId="7" fillId="0" borderId="6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6" fillId="2" borderId="21" xfId="0" applyFont="1" applyFill="1" applyBorder="1"/>
    <xf numFmtId="0" fontId="6" fillId="2" borderId="20" xfId="0" applyFont="1" applyFill="1" applyBorder="1"/>
    <xf numFmtId="164" fontId="0" fillId="0" borderId="0" xfId="0" applyNumberFormat="1"/>
    <xf numFmtId="0" fontId="7" fillId="0" borderId="4" xfId="0" applyFont="1" applyFill="1" applyBorder="1"/>
    <xf numFmtId="0" fontId="6" fillId="0" borderId="0" xfId="0" applyFont="1" applyFill="1"/>
    <xf numFmtId="0" fontId="6" fillId="0" borderId="9" xfId="0" applyFont="1" applyFill="1" applyBorder="1"/>
    <xf numFmtId="0" fontId="6" fillId="0" borderId="14" xfId="0" applyFont="1" applyFill="1" applyBorder="1"/>
    <xf numFmtId="0" fontId="0" fillId="0" borderId="0" xfId="0" applyFill="1"/>
    <xf numFmtId="0" fontId="7" fillId="0" borderId="0" xfId="0" applyFont="1" applyFill="1"/>
    <xf numFmtId="164" fontId="6" fillId="0" borderId="9" xfId="0" applyNumberFormat="1" applyFont="1" applyFill="1" applyBorder="1"/>
    <xf numFmtId="164" fontId="6" fillId="0" borderId="14" xfId="0" applyNumberFormat="1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0" fontId="7" fillId="0" borderId="9" xfId="0" applyFont="1" applyBorder="1"/>
    <xf numFmtId="0" fontId="7" fillId="0" borderId="14" xfId="0" applyFont="1" applyBorder="1"/>
    <xf numFmtId="0" fontId="7" fillId="0" borderId="0" xfId="0" applyFont="1" applyBorder="1"/>
    <xf numFmtId="0" fontId="12" fillId="0" borderId="0" xfId="0" applyFont="1"/>
    <xf numFmtId="0" fontId="6" fillId="0" borderId="4" xfId="0" applyFont="1" applyFill="1" applyBorder="1"/>
    <xf numFmtId="0" fontId="6" fillId="0" borderId="8" xfId="0" applyFont="1" applyFill="1" applyBorder="1"/>
    <xf numFmtId="0" fontId="6" fillId="0" borderId="22" xfId="0" applyFont="1" applyFill="1" applyBorder="1"/>
    <xf numFmtId="0" fontId="5" fillId="0" borderId="0" xfId="0" applyFont="1" applyFill="1"/>
    <xf numFmtId="0" fontId="6" fillId="0" borderId="13" xfId="0" applyFont="1" applyFill="1" applyBorder="1"/>
    <xf numFmtId="0" fontId="13" fillId="0" borderId="0" xfId="0" applyFont="1"/>
    <xf numFmtId="164" fontId="3" fillId="0" borderId="0" xfId="0" applyNumberFormat="1" applyFont="1" applyFill="1" applyBorder="1"/>
    <xf numFmtId="164" fontId="6" fillId="0" borderId="19" xfId="0" applyNumberFormat="1" applyFont="1" applyFill="1" applyBorder="1"/>
    <xf numFmtId="165" fontId="4" fillId="0" borderId="0" xfId="0" applyNumberFormat="1" applyFont="1" applyFill="1"/>
    <xf numFmtId="164" fontId="6" fillId="0" borderId="5" xfId="0" applyNumberFormat="1" applyFont="1" applyFill="1" applyBorder="1"/>
    <xf numFmtId="164" fontId="6" fillId="0" borderId="10" xfId="0" applyNumberFormat="1" applyFont="1" applyFill="1" applyBorder="1"/>
    <xf numFmtId="164" fontId="6" fillId="0" borderId="18" xfId="0" applyNumberFormat="1" applyFont="1" applyFill="1" applyBorder="1"/>
    <xf numFmtId="164" fontId="6" fillId="0" borderId="15" xfId="0" applyNumberFormat="1" applyFont="1" applyFill="1" applyBorder="1"/>
    <xf numFmtId="164" fontId="6" fillId="0" borderId="0" xfId="0" applyNumberFormat="1" applyFont="1" applyFill="1"/>
    <xf numFmtId="164" fontId="2" fillId="0" borderId="0" xfId="0" applyNumberFormat="1" applyFont="1" applyFill="1" applyBorder="1"/>
    <xf numFmtId="164" fontId="2" fillId="0" borderId="0" xfId="0" applyNumberFormat="1" applyFont="1" applyFill="1"/>
    <xf numFmtId="164" fontId="2" fillId="0" borderId="5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164" fontId="4" fillId="0" borderId="14" xfId="0" applyNumberFormat="1" applyFont="1" applyFill="1" applyBorder="1"/>
    <xf numFmtId="164" fontId="4" fillId="0" borderId="0" xfId="0" applyNumberFormat="1" applyFont="1" applyFill="1"/>
    <xf numFmtId="164" fontId="3" fillId="0" borderId="0" xfId="0" applyNumberFormat="1" applyFont="1" applyFill="1"/>
    <xf numFmtId="164" fontId="7" fillId="0" borderId="0" xfId="0" applyNumberFormat="1" applyFont="1" applyFill="1"/>
    <xf numFmtId="164" fontId="7" fillId="0" borderId="9" xfId="0" applyNumberFormat="1" applyFont="1" applyFill="1" applyBorder="1"/>
    <xf numFmtId="164" fontId="7" fillId="0" borderId="14" xfId="0" applyNumberFormat="1" applyFont="1" applyFill="1" applyBorder="1"/>
    <xf numFmtId="164" fontId="7" fillId="0" borderId="0" xfId="0" applyNumberFormat="1" applyFont="1" applyFill="1" applyBorder="1"/>
    <xf numFmtId="164" fontId="7" fillId="0" borderId="1" xfId="0" quotePrefix="1" applyNumberFormat="1" applyFont="1" applyFill="1" applyBorder="1" applyAlignment="1">
      <alignment horizontal="right"/>
    </xf>
    <xf numFmtId="164" fontId="7" fillId="0" borderId="7" xfId="0" applyNumberFormat="1" applyFont="1" applyFill="1" applyBorder="1"/>
    <xf numFmtId="164" fontId="7" fillId="0" borderId="12" xfId="0" quotePrefix="1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0" fontId="7" fillId="0" borderId="1" xfId="0" quotePrefix="1" applyFont="1" applyFill="1" applyBorder="1" applyAlignment="1">
      <alignment horizontal="right"/>
    </xf>
    <xf numFmtId="0" fontId="14" fillId="0" borderId="0" xfId="0" applyFont="1" applyBorder="1"/>
    <xf numFmtId="0" fontId="9" fillId="0" borderId="0" xfId="0" applyFont="1" applyBorder="1"/>
    <xf numFmtId="0" fontId="7" fillId="2" borderId="0" xfId="0" applyFont="1" applyFill="1" applyBorder="1"/>
    <xf numFmtId="0" fontId="14" fillId="2" borderId="0" xfId="0" applyFont="1" applyFill="1" applyBorder="1"/>
    <xf numFmtId="0" fontId="1" fillId="0" borderId="0" xfId="0" applyFont="1"/>
    <xf numFmtId="164" fontId="1" fillId="0" borderId="0" xfId="0" applyNumberFormat="1" applyFont="1" applyBorder="1"/>
    <xf numFmtId="164" fontId="1" fillId="0" borderId="9" xfId="0" applyNumberFormat="1" applyFont="1" applyBorder="1"/>
    <xf numFmtId="0" fontId="15" fillId="0" borderId="0" xfId="0" applyFont="1"/>
    <xf numFmtId="0" fontId="0" fillId="0" borderId="23" xfId="0" applyBorder="1"/>
    <xf numFmtId="15" fontId="0" fillId="0" borderId="23" xfId="0" applyNumberFormat="1" applyBorder="1"/>
    <xf numFmtId="0" fontId="6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H21" sqref="H21"/>
    </sheetView>
  </sheetViews>
  <sheetFormatPr defaultRowHeight="15"/>
  <cols>
    <col min="1" max="1" width="30.42578125" customWidth="1"/>
    <col min="2" max="2" width="14" customWidth="1"/>
    <col min="3" max="21" width="8.85546875" customWidth="1"/>
    <col min="22" max="23" width="11.7109375" customWidth="1"/>
    <col min="24" max="24" width="0.28515625" customWidth="1"/>
    <col min="25" max="25" width="9.140625" hidden="1" customWidth="1"/>
  </cols>
  <sheetData>
    <row r="1" spans="1:25" ht="25.5" customHeight="1">
      <c r="A1" s="75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5">
      <c r="A2" s="76" t="s">
        <v>38</v>
      </c>
    </row>
    <row r="3" spans="1:25" ht="20.25">
      <c r="A3" s="45"/>
    </row>
    <row r="4" spans="1:25" ht="18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5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5" ht="36" customHeight="1" thickBot="1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5.75" customHeight="1" thickBot="1">
      <c r="A7" s="16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5"/>
      <c r="X7" s="1"/>
    </row>
    <row r="8" spans="1:25">
      <c r="A8" s="2" t="s">
        <v>1</v>
      </c>
      <c r="B8" s="3">
        <v>2013</v>
      </c>
      <c r="C8" s="3">
        <v>2014</v>
      </c>
      <c r="D8" s="3">
        <v>2015</v>
      </c>
      <c r="E8" s="3">
        <v>2016</v>
      </c>
      <c r="F8" s="3">
        <v>2017</v>
      </c>
      <c r="G8" s="3">
        <v>2018</v>
      </c>
      <c r="H8" s="3">
        <v>2019</v>
      </c>
      <c r="I8" s="3">
        <v>2020</v>
      </c>
      <c r="J8" s="3">
        <v>2021</v>
      </c>
      <c r="K8" s="3">
        <v>2022</v>
      </c>
      <c r="L8" s="3">
        <v>2023</v>
      </c>
      <c r="M8" s="3">
        <v>2024</v>
      </c>
      <c r="N8" s="3">
        <v>2025</v>
      </c>
      <c r="O8" s="3">
        <v>2026</v>
      </c>
      <c r="P8" s="3">
        <v>2027</v>
      </c>
      <c r="Q8" s="3">
        <v>2028</v>
      </c>
      <c r="R8" s="3">
        <v>2029</v>
      </c>
      <c r="S8" s="3">
        <v>2030</v>
      </c>
      <c r="T8" s="3">
        <v>2031</v>
      </c>
      <c r="U8" s="3">
        <v>2032</v>
      </c>
      <c r="V8" s="21" t="s">
        <v>2</v>
      </c>
      <c r="W8" s="22" t="s">
        <v>3</v>
      </c>
    </row>
    <row r="9" spans="1:25" ht="15.75" thickBot="1">
      <c r="A9" s="5" t="s">
        <v>4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36"/>
      <c r="W9" s="37"/>
    </row>
    <row r="10" spans="1:25" s="30" customFormat="1">
      <c r="A10" s="26" t="s">
        <v>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42"/>
      <c r="X10" s="43"/>
    </row>
    <row r="11" spans="1:25" s="30" customFormat="1">
      <c r="A11" s="27" t="s">
        <v>5</v>
      </c>
      <c r="B11" s="46">
        <v>5.4000000000000006E-2</v>
      </c>
      <c r="C11" s="46">
        <v>0</v>
      </c>
      <c r="D11" s="46">
        <v>0</v>
      </c>
      <c r="E11" s="46">
        <v>0</v>
      </c>
      <c r="F11" s="46">
        <v>5.4000000000000006E-2</v>
      </c>
      <c r="G11" s="46">
        <v>0</v>
      </c>
      <c r="H11" s="46">
        <v>0</v>
      </c>
      <c r="I11" s="46">
        <v>0</v>
      </c>
      <c r="J11" s="46">
        <v>5.4000000000000006E-2</v>
      </c>
      <c r="K11" s="46">
        <v>0</v>
      </c>
      <c r="L11" s="46">
        <v>0</v>
      </c>
      <c r="M11" s="46">
        <v>0</v>
      </c>
      <c r="N11" s="46">
        <v>0</v>
      </c>
      <c r="O11" s="46">
        <v>0.13500000000000001</v>
      </c>
      <c r="P11" s="46">
        <v>5.4000000000000006E-2</v>
      </c>
      <c r="Q11" s="46">
        <v>5.4000000000000006E-2</v>
      </c>
      <c r="R11" s="46">
        <v>0</v>
      </c>
      <c r="S11" s="46">
        <v>0</v>
      </c>
      <c r="T11" s="46">
        <v>0</v>
      </c>
      <c r="U11" s="46">
        <v>5.4000000000000006E-2</v>
      </c>
      <c r="V11" s="32">
        <v>0.45900000000000002</v>
      </c>
      <c r="W11" s="47">
        <v>2.2950000000000002E-2</v>
      </c>
      <c r="X11" s="43"/>
    </row>
    <row r="12" spans="1:25" s="30" customFormat="1">
      <c r="A12" s="27" t="s">
        <v>6</v>
      </c>
      <c r="B12" s="48">
        <v>0.02</v>
      </c>
      <c r="C12" s="48">
        <v>0.02</v>
      </c>
      <c r="D12" s="48">
        <v>0.02</v>
      </c>
      <c r="E12" s="48">
        <v>0.02</v>
      </c>
      <c r="F12" s="48">
        <v>0.02</v>
      </c>
      <c r="G12" s="48">
        <v>0.02</v>
      </c>
      <c r="H12" s="48">
        <v>0.02</v>
      </c>
      <c r="I12" s="48">
        <v>0.02</v>
      </c>
      <c r="J12" s="48">
        <v>0.02</v>
      </c>
      <c r="K12" s="48">
        <v>0.02</v>
      </c>
      <c r="L12" s="48">
        <v>0.02</v>
      </c>
      <c r="M12" s="48">
        <v>0.02</v>
      </c>
      <c r="N12" s="48">
        <v>0.02</v>
      </c>
      <c r="O12" s="48">
        <v>0.02</v>
      </c>
      <c r="P12" s="48">
        <v>0.02</v>
      </c>
      <c r="Q12" s="48">
        <v>0.02</v>
      </c>
      <c r="R12" s="48">
        <v>0.02</v>
      </c>
      <c r="S12" s="48">
        <v>0.02</v>
      </c>
      <c r="T12" s="48">
        <v>0.02</v>
      </c>
      <c r="U12" s="48">
        <v>0.02</v>
      </c>
      <c r="V12" s="32">
        <v>0.40000000000000008</v>
      </c>
      <c r="W12" s="47">
        <v>2.0000000000000004E-2</v>
      </c>
      <c r="X12" s="43"/>
    </row>
    <row r="13" spans="1:25" s="30" customFormat="1">
      <c r="A13" s="34" t="s">
        <v>2</v>
      </c>
      <c r="B13" s="49">
        <v>7.400000000000001E-2</v>
      </c>
      <c r="C13" s="49">
        <v>0.02</v>
      </c>
      <c r="D13" s="49">
        <v>0.02</v>
      </c>
      <c r="E13" s="49">
        <v>0.02</v>
      </c>
      <c r="F13" s="49">
        <v>7.400000000000001E-2</v>
      </c>
      <c r="G13" s="49">
        <v>0.02</v>
      </c>
      <c r="H13" s="49">
        <v>0.02</v>
      </c>
      <c r="I13" s="49">
        <v>0.02</v>
      </c>
      <c r="J13" s="49">
        <v>7.400000000000001E-2</v>
      </c>
      <c r="K13" s="49">
        <v>0.02</v>
      </c>
      <c r="L13" s="49">
        <v>0.02</v>
      </c>
      <c r="M13" s="49">
        <v>0.02</v>
      </c>
      <c r="N13" s="49">
        <v>0.02</v>
      </c>
      <c r="O13" s="49">
        <v>0.155</v>
      </c>
      <c r="P13" s="49">
        <v>7.400000000000001E-2</v>
      </c>
      <c r="Q13" s="49">
        <v>7.400000000000001E-2</v>
      </c>
      <c r="R13" s="49">
        <v>0.02</v>
      </c>
      <c r="S13" s="49">
        <v>0.02</v>
      </c>
      <c r="T13" s="49">
        <v>0.02</v>
      </c>
      <c r="U13" s="49">
        <v>7.400000000000001E-2</v>
      </c>
      <c r="V13" s="50">
        <v>0.85900000000000021</v>
      </c>
      <c r="W13" s="51">
        <v>4.2950000000000009E-2</v>
      </c>
      <c r="X13" s="43"/>
    </row>
    <row r="14" spans="1:25">
      <c r="A14" s="7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2"/>
      <c r="W14" s="33"/>
      <c r="X14" s="1"/>
    </row>
    <row r="15" spans="1:25">
      <c r="A15" s="4" t="s">
        <v>5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32">
        <v>0</v>
      </c>
      <c r="W15" s="33">
        <v>0</v>
      </c>
      <c r="X15" s="1"/>
    </row>
    <row r="16" spans="1:25">
      <c r="A16" s="4" t="s">
        <v>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32">
        <v>0</v>
      </c>
      <c r="W16" s="33">
        <v>0</v>
      </c>
      <c r="X16" s="1"/>
    </row>
    <row r="17" spans="1:24">
      <c r="A17" s="9" t="s">
        <v>2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50">
        <v>0</v>
      </c>
      <c r="W17" s="52">
        <v>0</v>
      </c>
      <c r="X17" s="1"/>
    </row>
    <row r="18" spans="1:24">
      <c r="A18" s="7" t="s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/>
      <c r="W18" s="29"/>
    </row>
    <row r="19" spans="1:24">
      <c r="A19" s="4" t="s">
        <v>5</v>
      </c>
      <c r="B19" s="20">
        <v>0</v>
      </c>
      <c r="C19" s="20">
        <v>0</v>
      </c>
      <c r="D19" s="20">
        <v>0</v>
      </c>
      <c r="E19" s="20">
        <v>0</v>
      </c>
      <c r="F19" s="20">
        <v>0.02</v>
      </c>
      <c r="G19" s="20">
        <v>0</v>
      </c>
      <c r="H19" s="20">
        <v>0</v>
      </c>
      <c r="I19" s="20">
        <v>0</v>
      </c>
      <c r="J19" s="20">
        <v>0</v>
      </c>
      <c r="K19" s="20">
        <v>0.02</v>
      </c>
      <c r="L19" s="20">
        <v>0</v>
      </c>
      <c r="M19" s="20">
        <v>0</v>
      </c>
      <c r="N19" s="20">
        <v>0</v>
      </c>
      <c r="O19" s="20">
        <v>0</v>
      </c>
      <c r="P19" s="20">
        <v>0.02</v>
      </c>
      <c r="Q19" s="20">
        <v>0</v>
      </c>
      <c r="R19" s="20">
        <v>0</v>
      </c>
      <c r="S19" s="20">
        <v>0</v>
      </c>
      <c r="T19" s="20">
        <v>0</v>
      </c>
      <c r="U19" s="20">
        <v>0.02</v>
      </c>
      <c r="V19" s="32">
        <f t="shared" ref="V19:V20" si="0">SUM(B19:U19)</f>
        <v>0.08</v>
      </c>
      <c r="W19" s="33">
        <f t="shared" ref="W19:W20" si="1">V19/20</f>
        <v>4.0000000000000001E-3</v>
      </c>
    </row>
    <row r="20" spans="1:24">
      <c r="A20" s="4" t="s">
        <v>6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32">
        <f t="shared" si="0"/>
        <v>0</v>
      </c>
      <c r="W20" s="33">
        <f t="shared" si="1"/>
        <v>0</v>
      </c>
    </row>
    <row r="21" spans="1:24">
      <c r="A21" s="9" t="s">
        <v>2</v>
      </c>
      <c r="B21" s="49">
        <f>B20+B19</f>
        <v>0</v>
      </c>
      <c r="C21" s="49">
        <f t="shared" ref="C21" si="2">C20+C19</f>
        <v>0</v>
      </c>
      <c r="D21" s="49">
        <f t="shared" ref="D21" si="3">D20+D19</f>
        <v>0</v>
      </c>
      <c r="E21" s="49">
        <f t="shared" ref="E21" si="4">E20+E19</f>
        <v>0</v>
      </c>
      <c r="F21" s="49">
        <f t="shared" ref="F21" si="5">F20+F19</f>
        <v>0.02</v>
      </c>
      <c r="G21" s="49">
        <f t="shared" ref="G21" si="6">G20+G19</f>
        <v>0</v>
      </c>
      <c r="H21" s="49">
        <f t="shared" ref="H21" si="7">H20+H19</f>
        <v>0</v>
      </c>
      <c r="I21" s="49">
        <f t="shared" ref="I21" si="8">I20+I19</f>
        <v>0</v>
      </c>
      <c r="J21" s="49">
        <f t="shared" ref="J21" si="9">J20+J19</f>
        <v>0</v>
      </c>
      <c r="K21" s="49">
        <f t="shared" ref="K21" si="10">K20+K19</f>
        <v>0.02</v>
      </c>
      <c r="L21" s="49">
        <f t="shared" ref="L21" si="11">L20+L19</f>
        <v>0</v>
      </c>
      <c r="M21" s="49">
        <f t="shared" ref="M21" si="12">M20+M19</f>
        <v>0</v>
      </c>
      <c r="N21" s="49">
        <f t="shared" ref="N21" si="13">N20+N19</f>
        <v>0</v>
      </c>
      <c r="O21" s="49">
        <f t="shared" ref="O21" si="14">O20+O19</f>
        <v>0</v>
      </c>
      <c r="P21" s="49">
        <f t="shared" ref="P21" si="15">P20+P19</f>
        <v>0.02</v>
      </c>
      <c r="Q21" s="49">
        <f t="shared" ref="Q21" si="16">Q20+Q19</f>
        <v>0</v>
      </c>
      <c r="R21" s="49">
        <f t="shared" ref="R21" si="17">R20+R19</f>
        <v>0</v>
      </c>
      <c r="S21" s="49">
        <f t="shared" ref="S21" si="18">S20+S19</f>
        <v>0</v>
      </c>
      <c r="T21" s="49">
        <f t="shared" ref="T21" si="19">T20+T19</f>
        <v>0</v>
      </c>
      <c r="U21" s="49">
        <f t="shared" ref="U21" si="20">U20+U19</f>
        <v>0.02</v>
      </c>
      <c r="V21" s="50">
        <f>SUM(B21:U21)</f>
        <v>0.08</v>
      </c>
      <c r="W21" s="52">
        <f>V21/20</f>
        <v>4.0000000000000001E-3</v>
      </c>
    </row>
    <row r="22" spans="1:24" s="30" customFormat="1">
      <c r="A22" s="26" t="s">
        <v>10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8"/>
      <c r="W22" s="29"/>
    </row>
    <row r="23" spans="1:24" s="30" customFormat="1">
      <c r="A23" s="27" t="s">
        <v>5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32">
        <v>0</v>
      </c>
      <c r="W23" s="33">
        <v>0</v>
      </c>
    </row>
    <row r="24" spans="1:24" s="30" customFormat="1">
      <c r="A24" s="27" t="s">
        <v>6</v>
      </c>
      <c r="B24" s="55">
        <v>1.0289999999999999</v>
      </c>
      <c r="C24" s="55">
        <v>1.0289999999999999</v>
      </c>
      <c r="D24" s="55">
        <v>1.0289999999999999</v>
      </c>
      <c r="E24" s="55">
        <v>1.0289999999999999</v>
      </c>
      <c r="F24" s="55">
        <v>1.0289999999999999</v>
      </c>
      <c r="G24" s="55">
        <v>1.0289999999999999</v>
      </c>
      <c r="H24" s="55">
        <v>1.038</v>
      </c>
      <c r="I24" s="55">
        <v>1.038</v>
      </c>
      <c r="J24" s="55">
        <v>1.038</v>
      </c>
      <c r="K24" s="55">
        <v>1.038</v>
      </c>
      <c r="L24" s="55">
        <v>1.038</v>
      </c>
      <c r="M24" s="55">
        <v>1.038</v>
      </c>
      <c r="N24" s="55">
        <v>1.038</v>
      </c>
      <c r="O24" s="55">
        <v>1.038</v>
      </c>
      <c r="P24" s="55">
        <v>1.038</v>
      </c>
      <c r="Q24" s="55">
        <v>1.038</v>
      </c>
      <c r="R24" s="55">
        <v>1.038</v>
      </c>
      <c r="S24" s="55">
        <v>1.038</v>
      </c>
      <c r="T24" s="55">
        <v>1.038</v>
      </c>
      <c r="U24" s="55">
        <v>1.038</v>
      </c>
      <c r="V24" s="32">
        <v>20.710999999999999</v>
      </c>
      <c r="W24" s="33">
        <v>1.036</v>
      </c>
    </row>
    <row r="25" spans="1:24" s="30" customFormat="1">
      <c r="A25" s="34" t="s">
        <v>2</v>
      </c>
      <c r="B25" s="56">
        <v>1.0289999999999999</v>
      </c>
      <c r="C25" s="56">
        <v>1.0289999999999999</v>
      </c>
      <c r="D25" s="56">
        <v>1.0289999999999999</v>
      </c>
      <c r="E25" s="56">
        <v>1.0289999999999999</v>
      </c>
      <c r="F25" s="56">
        <v>1.0289999999999999</v>
      </c>
      <c r="G25" s="56">
        <v>1.0289999999999999</v>
      </c>
      <c r="H25" s="56">
        <v>1.038</v>
      </c>
      <c r="I25" s="56">
        <v>1.038</v>
      </c>
      <c r="J25" s="56">
        <v>1.038</v>
      </c>
      <c r="K25" s="56">
        <v>1.038</v>
      </c>
      <c r="L25" s="56">
        <v>1.038</v>
      </c>
      <c r="M25" s="56">
        <v>1.038</v>
      </c>
      <c r="N25" s="56">
        <v>1.038</v>
      </c>
      <c r="O25" s="56">
        <v>1.038</v>
      </c>
      <c r="P25" s="56">
        <v>1.038</v>
      </c>
      <c r="Q25" s="56">
        <v>1.038</v>
      </c>
      <c r="R25" s="56">
        <v>1.038</v>
      </c>
      <c r="S25" s="56">
        <v>1.038</v>
      </c>
      <c r="T25" s="56">
        <v>1.038</v>
      </c>
      <c r="U25" s="56">
        <v>1.038</v>
      </c>
      <c r="V25" s="50">
        <v>20.710999999999999</v>
      </c>
      <c r="W25" s="52">
        <v>1.036</v>
      </c>
    </row>
    <row r="26" spans="1:24" s="30" customFormat="1">
      <c r="A26" s="26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9"/>
    </row>
    <row r="27" spans="1:24" s="30" customFormat="1">
      <c r="A27" s="27" t="s">
        <v>5</v>
      </c>
      <c r="B27" s="20">
        <v>0.01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32">
        <v>0.01</v>
      </c>
      <c r="W27" s="33">
        <v>5.0000000000000001E-4</v>
      </c>
    </row>
    <row r="28" spans="1:24" s="30" customFormat="1">
      <c r="A28" s="27" t="s">
        <v>6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32">
        <v>0</v>
      </c>
      <c r="W28" s="33">
        <v>0</v>
      </c>
    </row>
    <row r="29" spans="1:24" s="30" customFormat="1">
      <c r="A29" s="34" t="s">
        <v>2</v>
      </c>
      <c r="B29" s="49">
        <v>0.01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50">
        <v>0.01</v>
      </c>
      <c r="W29" s="52">
        <v>5.0000000000000001E-4</v>
      </c>
    </row>
    <row r="30" spans="1:24" s="30" customFormat="1">
      <c r="A30" s="31" t="s">
        <v>22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2"/>
      <c r="W30" s="33"/>
    </row>
    <row r="31" spans="1:24" s="30" customFormat="1">
      <c r="A31" s="27" t="s">
        <v>5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32">
        <v>0</v>
      </c>
      <c r="W31" s="33">
        <v>0</v>
      </c>
    </row>
    <row r="32" spans="1:24" s="30" customFormat="1">
      <c r="A32" s="27" t="s">
        <v>6</v>
      </c>
      <c r="B32" s="57">
        <v>7.2147388600000006</v>
      </c>
      <c r="C32" s="57">
        <v>7.2147388600000006</v>
      </c>
      <c r="D32" s="57">
        <v>7.2147388600000006</v>
      </c>
      <c r="E32" s="57">
        <v>7.2147388600000006</v>
      </c>
      <c r="F32" s="57">
        <v>7.2147388600000006</v>
      </c>
      <c r="G32" s="57">
        <v>7.2147388600000006</v>
      </c>
      <c r="H32" s="57">
        <v>7.2147388600000006</v>
      </c>
      <c r="I32" s="57">
        <v>7.2147388600000006</v>
      </c>
      <c r="J32" s="57">
        <v>7.2147388600000006</v>
      </c>
      <c r="K32" s="57">
        <v>7.2147388600000006</v>
      </c>
      <c r="L32" s="57">
        <v>7.2147388600000006</v>
      </c>
      <c r="M32" s="57">
        <v>7.2147388600000006</v>
      </c>
      <c r="N32" s="57">
        <v>7.2147388600000006</v>
      </c>
      <c r="O32" s="57">
        <v>7.2147388600000006</v>
      </c>
      <c r="P32" s="57">
        <v>7.2147388600000006</v>
      </c>
      <c r="Q32" s="57">
        <v>7.2147388600000006</v>
      </c>
      <c r="R32" s="57">
        <v>7.2147388600000006</v>
      </c>
      <c r="S32" s="57">
        <v>7.2147388600000006</v>
      </c>
      <c r="T32" s="57">
        <v>7.2147388600000006</v>
      </c>
      <c r="U32" s="57">
        <v>7.2147388600000006</v>
      </c>
      <c r="V32" s="32">
        <v>144.2947772</v>
      </c>
      <c r="W32" s="33">
        <v>7.2147388599999998</v>
      </c>
    </row>
    <row r="33" spans="1:23" s="30" customFormat="1">
      <c r="A33" s="34" t="s">
        <v>2</v>
      </c>
      <c r="B33" s="49">
        <v>7.2147388600000006</v>
      </c>
      <c r="C33" s="49">
        <v>7.2147388600000006</v>
      </c>
      <c r="D33" s="49">
        <v>7.2147388600000006</v>
      </c>
      <c r="E33" s="49">
        <v>7.2147388600000006</v>
      </c>
      <c r="F33" s="49">
        <v>7.2147388600000006</v>
      </c>
      <c r="G33" s="49">
        <v>7.2147388600000006</v>
      </c>
      <c r="H33" s="49">
        <v>7.2147388600000006</v>
      </c>
      <c r="I33" s="49">
        <v>7.2147388600000006</v>
      </c>
      <c r="J33" s="49">
        <v>7.2147388600000006</v>
      </c>
      <c r="K33" s="49">
        <v>7.2147388600000006</v>
      </c>
      <c r="L33" s="49">
        <v>7.2147388600000006</v>
      </c>
      <c r="M33" s="49">
        <v>7.2147388600000006</v>
      </c>
      <c r="N33" s="49">
        <v>7.2147388600000006</v>
      </c>
      <c r="O33" s="49">
        <v>7.2147388600000006</v>
      </c>
      <c r="P33" s="49">
        <v>7.2147388600000006</v>
      </c>
      <c r="Q33" s="49">
        <v>7.2147388600000006</v>
      </c>
      <c r="R33" s="49">
        <v>7.2147388600000006</v>
      </c>
      <c r="S33" s="49">
        <v>7.2147388600000006</v>
      </c>
      <c r="T33" s="49">
        <v>7.2147388600000006</v>
      </c>
      <c r="U33" s="49">
        <v>7.2147388600000006</v>
      </c>
      <c r="V33" s="50">
        <v>144.2947772</v>
      </c>
      <c r="W33" s="52">
        <v>7.2147388599999998</v>
      </c>
    </row>
    <row r="34" spans="1:23" s="30" customFormat="1">
      <c r="A34" s="26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  <c r="W34" s="29"/>
    </row>
    <row r="35" spans="1:23" s="30" customFormat="1">
      <c r="A35" s="27" t="s">
        <v>5</v>
      </c>
      <c r="B35" s="58">
        <v>2.5269100000000003E-2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32">
        <v>2.5269100000000003E-2</v>
      </c>
      <c r="W35" s="33">
        <v>1.2634550000000001E-3</v>
      </c>
    </row>
    <row r="36" spans="1:23" s="30" customFormat="1">
      <c r="A36" s="27" t="s">
        <v>6</v>
      </c>
      <c r="B36" s="58">
        <v>1.4779800000000001E-2</v>
      </c>
      <c r="C36" s="58">
        <v>1.4779800000000001E-2</v>
      </c>
      <c r="D36" s="58">
        <v>1.4779800000000001E-2</v>
      </c>
      <c r="E36" s="58">
        <v>1.4779800000000001E-2</v>
      </c>
      <c r="F36" s="58">
        <v>9.8899000000000001E-3</v>
      </c>
      <c r="G36" s="58">
        <v>9.8899000000000001E-3</v>
      </c>
      <c r="H36" s="58">
        <v>9.8899000000000001E-3</v>
      </c>
      <c r="I36" s="58">
        <v>9.8899000000000001E-3</v>
      </c>
      <c r="J36" s="58">
        <v>9.8899000000000001E-3</v>
      </c>
      <c r="K36" s="58">
        <v>9.8899000000000001E-3</v>
      </c>
      <c r="L36" s="58">
        <v>9.8899000000000001E-3</v>
      </c>
      <c r="M36" s="58">
        <v>9.8899000000000001E-3</v>
      </c>
      <c r="N36" s="58">
        <v>9.8899000000000001E-3</v>
      </c>
      <c r="O36" s="58">
        <v>9.8899000000000001E-3</v>
      </c>
      <c r="P36" s="58">
        <v>9.8899000000000001E-3</v>
      </c>
      <c r="Q36" s="58">
        <v>9.8899000000000001E-3</v>
      </c>
      <c r="R36" s="58">
        <v>9.8899000000000001E-3</v>
      </c>
      <c r="S36" s="58">
        <v>9.8899000000000001E-3</v>
      </c>
      <c r="T36" s="58">
        <v>9.8899000000000001E-3</v>
      </c>
      <c r="U36" s="58">
        <v>9.8899000000000001E-3</v>
      </c>
      <c r="V36" s="32">
        <v>0.2173576000000001</v>
      </c>
      <c r="W36" s="33">
        <v>1.0867880000000005E-2</v>
      </c>
    </row>
    <row r="37" spans="1:23" s="30" customFormat="1">
      <c r="A37" s="34" t="s">
        <v>2</v>
      </c>
      <c r="B37" s="49">
        <v>4.0048899999999998E-2</v>
      </c>
      <c r="C37" s="49">
        <v>1.4779800000000001E-2</v>
      </c>
      <c r="D37" s="49">
        <v>1.4779800000000001E-2</v>
      </c>
      <c r="E37" s="49">
        <v>1.4779800000000001E-2</v>
      </c>
      <c r="F37" s="49">
        <v>9.8899000000000001E-3</v>
      </c>
      <c r="G37" s="49">
        <v>9.8899000000000001E-3</v>
      </c>
      <c r="H37" s="49">
        <v>9.8899000000000001E-3</v>
      </c>
      <c r="I37" s="49">
        <v>9.8899000000000001E-3</v>
      </c>
      <c r="J37" s="49">
        <v>9.8899000000000001E-3</v>
      </c>
      <c r="K37" s="49">
        <v>9.8899000000000001E-3</v>
      </c>
      <c r="L37" s="49">
        <v>9.8899000000000001E-3</v>
      </c>
      <c r="M37" s="49">
        <v>9.8899000000000001E-3</v>
      </c>
      <c r="N37" s="49">
        <v>9.8899000000000001E-3</v>
      </c>
      <c r="O37" s="49">
        <v>9.8899000000000001E-3</v>
      </c>
      <c r="P37" s="49">
        <v>9.8899000000000001E-3</v>
      </c>
      <c r="Q37" s="49">
        <v>9.8899000000000001E-3</v>
      </c>
      <c r="R37" s="49">
        <v>9.8899000000000001E-3</v>
      </c>
      <c r="S37" s="49">
        <v>9.8899000000000001E-3</v>
      </c>
      <c r="T37" s="49">
        <v>9.8899000000000001E-3</v>
      </c>
      <c r="U37" s="49">
        <v>9.8899000000000001E-3</v>
      </c>
      <c r="V37" s="50">
        <v>0.24262670000000011</v>
      </c>
      <c r="W37" s="52">
        <v>1.2131335000000005E-2</v>
      </c>
    </row>
    <row r="38" spans="1:23" s="30" customFormat="1">
      <c r="A38" s="26" t="s">
        <v>13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9"/>
    </row>
    <row r="39" spans="1:23" s="30" customFormat="1">
      <c r="A39" s="27" t="s">
        <v>5</v>
      </c>
      <c r="B39" s="59">
        <v>0.66500000000000004</v>
      </c>
      <c r="C39" s="59">
        <v>0</v>
      </c>
      <c r="D39" s="59">
        <v>0</v>
      </c>
      <c r="E39" s="59">
        <v>0.19000000000000003</v>
      </c>
      <c r="F39" s="59">
        <v>4.3750000000000004E-2</v>
      </c>
      <c r="G39" s="59">
        <v>0</v>
      </c>
      <c r="H39" s="59">
        <v>0</v>
      </c>
      <c r="I39" s="59">
        <v>0.19000000000000003</v>
      </c>
      <c r="J39" s="59">
        <v>0</v>
      </c>
      <c r="K39" s="59">
        <v>3.3687499999999999</v>
      </c>
      <c r="L39" s="59">
        <v>0</v>
      </c>
      <c r="M39" s="59">
        <v>0.19000000000000003</v>
      </c>
      <c r="N39" s="59">
        <v>0</v>
      </c>
      <c r="O39" s="59">
        <v>0</v>
      </c>
      <c r="P39" s="59">
        <v>4.3750000000000004E-2</v>
      </c>
      <c r="Q39" s="59">
        <v>0.19000000000000003</v>
      </c>
      <c r="R39" s="59">
        <v>0</v>
      </c>
      <c r="S39" s="59">
        <v>0</v>
      </c>
      <c r="T39" s="59">
        <v>0</v>
      </c>
      <c r="U39" s="59">
        <v>4.3750000000000004E-2</v>
      </c>
      <c r="V39" s="32">
        <v>4.9250000000000007</v>
      </c>
      <c r="W39" s="33">
        <v>0.24625000000000002</v>
      </c>
    </row>
    <row r="40" spans="1:23" s="30" customFormat="1">
      <c r="A40" s="27" t="s">
        <v>6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32">
        <v>0</v>
      </c>
      <c r="W40" s="33">
        <v>0</v>
      </c>
    </row>
    <row r="41" spans="1:23" s="30" customFormat="1">
      <c r="A41" s="34" t="s">
        <v>2</v>
      </c>
      <c r="B41" s="49">
        <v>0.66500000000000004</v>
      </c>
      <c r="C41" s="49">
        <v>0</v>
      </c>
      <c r="D41" s="49">
        <v>0</v>
      </c>
      <c r="E41" s="49">
        <v>0.19000000000000003</v>
      </c>
      <c r="F41" s="49">
        <v>4.3750000000000004E-2</v>
      </c>
      <c r="G41" s="49">
        <v>0</v>
      </c>
      <c r="H41" s="49">
        <v>0</v>
      </c>
      <c r="I41" s="49">
        <v>0.19000000000000003</v>
      </c>
      <c r="J41" s="49">
        <v>0</v>
      </c>
      <c r="K41" s="49">
        <v>3.3687499999999999</v>
      </c>
      <c r="L41" s="49">
        <v>0</v>
      </c>
      <c r="M41" s="49">
        <v>0.19000000000000003</v>
      </c>
      <c r="N41" s="49">
        <v>0</v>
      </c>
      <c r="O41" s="49">
        <v>0</v>
      </c>
      <c r="P41" s="49">
        <v>4.3750000000000004E-2</v>
      </c>
      <c r="Q41" s="49">
        <v>0.19000000000000003</v>
      </c>
      <c r="R41" s="49">
        <v>0</v>
      </c>
      <c r="S41" s="49">
        <v>0</v>
      </c>
      <c r="T41" s="49">
        <v>0</v>
      </c>
      <c r="U41" s="49">
        <v>4.3750000000000004E-2</v>
      </c>
      <c r="V41" s="50">
        <v>4.9250000000000007</v>
      </c>
      <c r="W41" s="52">
        <v>0.24625000000000002</v>
      </c>
    </row>
    <row r="42" spans="1:23" s="30" customFormat="1">
      <c r="A42" s="26" t="s">
        <v>11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8"/>
      <c r="W42" s="29"/>
    </row>
    <row r="43" spans="1:23" s="30" customFormat="1">
      <c r="A43" s="27" t="s">
        <v>5</v>
      </c>
      <c r="B43" s="58">
        <v>0.16875000000000007</v>
      </c>
      <c r="C43" s="58">
        <v>6.7499999999999999E-3</v>
      </c>
      <c r="D43" s="58">
        <v>0</v>
      </c>
      <c r="E43" s="58">
        <v>0.17550000000000004</v>
      </c>
      <c r="F43" s="58">
        <v>6.7499999999999999E-3</v>
      </c>
      <c r="G43" s="58">
        <v>0</v>
      </c>
      <c r="H43" s="58">
        <v>0.16200000000000006</v>
      </c>
      <c r="I43" s="58">
        <v>0</v>
      </c>
      <c r="J43" s="58">
        <v>1.35E-2</v>
      </c>
      <c r="K43" s="58">
        <v>0.16875000000000007</v>
      </c>
      <c r="L43" s="58">
        <v>0</v>
      </c>
      <c r="M43" s="58">
        <v>0</v>
      </c>
      <c r="N43" s="58">
        <v>0.16200000000000006</v>
      </c>
      <c r="O43" s="58">
        <v>1.35E-2</v>
      </c>
      <c r="P43" s="58">
        <v>0</v>
      </c>
      <c r="Q43" s="58">
        <v>0.16200000000000006</v>
      </c>
      <c r="R43" s="58">
        <v>0</v>
      </c>
      <c r="S43" s="58">
        <v>0</v>
      </c>
      <c r="T43" s="58">
        <v>0.17550000000000004</v>
      </c>
      <c r="U43" s="60">
        <v>0</v>
      </c>
      <c r="V43" s="32">
        <v>1.2150000000000003</v>
      </c>
      <c r="W43" s="33">
        <v>6.0750000000000012E-2</v>
      </c>
    </row>
    <row r="44" spans="1:23" s="30" customFormat="1">
      <c r="A44" s="27" t="s">
        <v>6</v>
      </c>
      <c r="B44" s="58">
        <v>0.2661</v>
      </c>
      <c r="C44" s="58">
        <v>0.2661</v>
      </c>
      <c r="D44" s="58">
        <v>0.2661</v>
      </c>
      <c r="E44" s="58">
        <v>0.2661</v>
      </c>
      <c r="F44" s="58">
        <v>0.2661</v>
      </c>
      <c r="G44" s="58">
        <v>0.2661</v>
      </c>
      <c r="H44" s="58">
        <v>0.2661</v>
      </c>
      <c r="I44" s="58">
        <v>0.2661</v>
      </c>
      <c r="J44" s="58">
        <v>0.2661</v>
      </c>
      <c r="K44" s="58">
        <v>0.2661</v>
      </c>
      <c r="L44" s="58">
        <v>0.2661</v>
      </c>
      <c r="M44" s="58">
        <v>0.2661</v>
      </c>
      <c r="N44" s="58">
        <v>0.2661</v>
      </c>
      <c r="O44" s="58">
        <v>0.2661</v>
      </c>
      <c r="P44" s="58">
        <v>0.2661</v>
      </c>
      <c r="Q44" s="58">
        <v>0.2661</v>
      </c>
      <c r="R44" s="58">
        <v>0.2661</v>
      </c>
      <c r="S44" s="58">
        <v>0.2661</v>
      </c>
      <c r="T44" s="58">
        <v>0.2661</v>
      </c>
      <c r="U44" s="60">
        <v>0.2661</v>
      </c>
      <c r="V44" s="32">
        <v>5.3219999999999974</v>
      </c>
      <c r="W44" s="33">
        <v>0.26609999999999989</v>
      </c>
    </row>
    <row r="45" spans="1:23" s="30" customFormat="1">
      <c r="A45" s="34" t="s">
        <v>2</v>
      </c>
      <c r="B45" s="49">
        <v>0.43485000000000007</v>
      </c>
      <c r="C45" s="49">
        <v>0.27284999999999998</v>
      </c>
      <c r="D45" s="49">
        <v>0.2661</v>
      </c>
      <c r="E45" s="49">
        <v>0.44160000000000005</v>
      </c>
      <c r="F45" s="49">
        <v>0.27284999999999998</v>
      </c>
      <c r="G45" s="49">
        <v>0.2661</v>
      </c>
      <c r="H45" s="49">
        <v>0.42810000000000004</v>
      </c>
      <c r="I45" s="49">
        <v>0.2661</v>
      </c>
      <c r="J45" s="49">
        <v>0.27960000000000002</v>
      </c>
      <c r="K45" s="49">
        <v>0.43485000000000007</v>
      </c>
      <c r="L45" s="49">
        <v>0.2661</v>
      </c>
      <c r="M45" s="49">
        <v>0.2661</v>
      </c>
      <c r="N45" s="49">
        <v>0.42810000000000004</v>
      </c>
      <c r="O45" s="49">
        <v>0.27960000000000002</v>
      </c>
      <c r="P45" s="49">
        <v>0.2661</v>
      </c>
      <c r="Q45" s="49">
        <v>0.42810000000000004</v>
      </c>
      <c r="R45" s="49">
        <v>0.2661</v>
      </c>
      <c r="S45" s="49">
        <v>0.2661</v>
      </c>
      <c r="T45" s="49">
        <v>0.44160000000000005</v>
      </c>
      <c r="U45" s="49">
        <v>0.2661</v>
      </c>
      <c r="V45" s="50">
        <v>6.536999999999999</v>
      </c>
      <c r="W45" s="52">
        <v>0.32684999999999997</v>
      </c>
    </row>
    <row r="46" spans="1:23" s="30" customFormat="1">
      <c r="A46" s="31" t="s">
        <v>23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32"/>
      <c r="W46" s="33"/>
    </row>
    <row r="47" spans="1:23" s="30" customFormat="1">
      <c r="A47" s="35" t="s">
        <v>5</v>
      </c>
      <c r="B47" s="20">
        <v>0.6198938249999999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32">
        <v>0.6198938249999999</v>
      </c>
      <c r="W47" s="33">
        <v>3.0994691249999994E-2</v>
      </c>
    </row>
    <row r="48" spans="1:23" s="30" customFormat="1">
      <c r="A48" s="35" t="s">
        <v>6</v>
      </c>
      <c r="B48" s="20">
        <v>0.88391261624999995</v>
      </c>
      <c r="C48" s="20">
        <v>0.88391261624999995</v>
      </c>
      <c r="D48" s="20">
        <v>0.88391261624999995</v>
      </c>
      <c r="E48" s="20">
        <v>0.88391261624999995</v>
      </c>
      <c r="F48" s="20">
        <v>0.88391261624999995</v>
      </c>
      <c r="G48" s="20">
        <v>0.88391261624999995</v>
      </c>
      <c r="H48" s="20">
        <v>0.88391261624999995</v>
      </c>
      <c r="I48" s="20">
        <v>0.88391261624999995</v>
      </c>
      <c r="J48" s="20">
        <v>0.88391261624999995</v>
      </c>
      <c r="K48" s="20">
        <v>0.88391261624999995</v>
      </c>
      <c r="L48" s="20">
        <v>0.88391261624999995</v>
      </c>
      <c r="M48" s="20">
        <v>0.88391261624999995</v>
      </c>
      <c r="N48" s="20">
        <v>0.88391261624999995</v>
      </c>
      <c r="O48" s="20">
        <v>0.88391261624999995</v>
      </c>
      <c r="P48" s="20">
        <v>0.88391261624999995</v>
      </c>
      <c r="Q48" s="20">
        <v>0.88391261624999995</v>
      </c>
      <c r="R48" s="20">
        <v>0.88391261624999995</v>
      </c>
      <c r="S48" s="20">
        <v>0.88391261624999995</v>
      </c>
      <c r="T48" s="20">
        <v>0.88391261624999995</v>
      </c>
      <c r="U48" s="20">
        <v>0.88391261624999995</v>
      </c>
      <c r="V48" s="32">
        <v>17.678252325000006</v>
      </c>
      <c r="W48" s="33">
        <v>0.88391261625000028</v>
      </c>
    </row>
    <row r="49" spans="1:24" s="30" customFormat="1">
      <c r="A49" s="35" t="s">
        <v>2</v>
      </c>
      <c r="B49" s="49">
        <v>1.5038064412499998</v>
      </c>
      <c r="C49" s="49">
        <v>0.88391261624999995</v>
      </c>
      <c r="D49" s="49">
        <v>0.88391261624999995</v>
      </c>
      <c r="E49" s="49">
        <v>0.88391261624999995</v>
      </c>
      <c r="F49" s="49">
        <v>0.88391261624999995</v>
      </c>
      <c r="G49" s="49">
        <v>0.88391261624999995</v>
      </c>
      <c r="H49" s="49">
        <v>0.88391261624999995</v>
      </c>
      <c r="I49" s="49">
        <v>0.88391261624999995</v>
      </c>
      <c r="J49" s="49">
        <v>0.88391261624999995</v>
      </c>
      <c r="K49" s="49">
        <v>0.88391261624999995</v>
      </c>
      <c r="L49" s="49">
        <v>0.88391261624999995</v>
      </c>
      <c r="M49" s="49">
        <v>0.88391261624999995</v>
      </c>
      <c r="N49" s="49">
        <v>0.88391261624999995</v>
      </c>
      <c r="O49" s="49">
        <v>0.88391261624999995</v>
      </c>
      <c r="P49" s="49">
        <v>0.88391261624999995</v>
      </c>
      <c r="Q49" s="49">
        <v>0.88391261624999995</v>
      </c>
      <c r="R49" s="49">
        <v>0.88391261624999995</v>
      </c>
      <c r="S49" s="49">
        <v>0.88391261624999995</v>
      </c>
      <c r="T49" s="49">
        <v>0.88391261624999995</v>
      </c>
      <c r="U49" s="49">
        <v>0.88391261624999995</v>
      </c>
      <c r="V49" s="50">
        <v>18.298146150000008</v>
      </c>
      <c r="W49" s="52">
        <v>0.91490730750000038</v>
      </c>
    </row>
    <row r="50" spans="1:24" s="30" customFormat="1">
      <c r="A50" s="26" t="s">
        <v>12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9"/>
    </row>
    <row r="51" spans="1:24" s="30" customFormat="1">
      <c r="A51" s="27" t="s">
        <v>5</v>
      </c>
      <c r="B51" s="61">
        <v>0.10177777777777779</v>
      </c>
      <c r="C51" s="61">
        <v>2.6249999999999999E-2</v>
      </c>
      <c r="D51" s="61">
        <v>0.10603703703703704</v>
      </c>
      <c r="E51" s="61">
        <v>5.0000000000000001E-3</v>
      </c>
      <c r="F51" s="61">
        <v>0</v>
      </c>
      <c r="G51" s="61">
        <v>0</v>
      </c>
      <c r="H51" s="61">
        <v>0</v>
      </c>
      <c r="I51" s="61">
        <v>4.3000000000000003E-2</v>
      </c>
      <c r="J51" s="61">
        <v>0</v>
      </c>
      <c r="K51" s="61">
        <v>0.06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2.8000000000000004E-2</v>
      </c>
      <c r="T51" s="61">
        <v>0</v>
      </c>
      <c r="U51" s="61">
        <v>0</v>
      </c>
      <c r="V51" s="32">
        <v>0.37006481481481485</v>
      </c>
      <c r="W51" s="33">
        <v>1.8503240740740744E-2</v>
      </c>
    </row>
    <row r="52" spans="1:24" s="30" customFormat="1">
      <c r="A52" s="27" t="s">
        <v>6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32">
        <v>0</v>
      </c>
      <c r="W52" s="33">
        <v>0</v>
      </c>
    </row>
    <row r="53" spans="1:24" s="30" customFormat="1">
      <c r="A53" s="34" t="s">
        <v>2</v>
      </c>
      <c r="B53" s="49">
        <v>0.10177777777777779</v>
      </c>
      <c r="C53" s="49">
        <v>2.6249999999999999E-2</v>
      </c>
      <c r="D53" s="49">
        <v>0.10603703703703704</v>
      </c>
      <c r="E53" s="49">
        <v>5.0000000000000001E-3</v>
      </c>
      <c r="F53" s="49">
        <v>0</v>
      </c>
      <c r="G53" s="49">
        <v>0</v>
      </c>
      <c r="H53" s="49">
        <v>0</v>
      </c>
      <c r="I53" s="49">
        <v>4.3000000000000003E-2</v>
      </c>
      <c r="J53" s="49">
        <v>0</v>
      </c>
      <c r="K53" s="49">
        <v>0.06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2.8000000000000004E-2</v>
      </c>
      <c r="T53" s="49">
        <v>0</v>
      </c>
      <c r="U53" s="49">
        <v>0</v>
      </c>
      <c r="V53" s="50">
        <v>0.37006481481481485</v>
      </c>
      <c r="W53" s="52">
        <v>1.8503240740740744E-2</v>
      </c>
    </row>
    <row r="54" spans="1:24" s="30" customFormat="1">
      <c r="A54" s="31" t="s">
        <v>17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32"/>
      <c r="W54" s="33"/>
    </row>
    <row r="55" spans="1:24" s="30" customFormat="1">
      <c r="A55" s="27" t="s">
        <v>5</v>
      </c>
      <c r="B55" s="46">
        <v>8.3352063333333337</v>
      </c>
      <c r="C55" s="46">
        <v>9.4217743333333335</v>
      </c>
      <c r="D55" s="46">
        <v>7.6358853333333334</v>
      </c>
      <c r="E55" s="46">
        <v>7.6358853333333334</v>
      </c>
      <c r="F55" s="46">
        <v>7.6358853333333334</v>
      </c>
      <c r="G55" s="46">
        <v>7.6358853333333334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32">
        <v>48.300522000000001</v>
      </c>
      <c r="W55" s="33">
        <v>2.4150261</v>
      </c>
    </row>
    <row r="56" spans="1:24" s="30" customFormat="1">
      <c r="A56" s="27" t="s">
        <v>6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6.1416666666666666</v>
      </c>
      <c r="I56" s="62">
        <v>6.1416666666666666</v>
      </c>
      <c r="J56" s="62">
        <v>6.1416666666666666</v>
      </c>
      <c r="K56" s="62">
        <v>6.1416666666666666</v>
      </c>
      <c r="L56" s="62">
        <v>6.1416666666666666</v>
      </c>
      <c r="M56" s="62">
        <v>6.1416666666666666</v>
      </c>
      <c r="N56" s="62">
        <v>6.1416666666666666</v>
      </c>
      <c r="O56" s="62">
        <v>6.1416666666666666</v>
      </c>
      <c r="P56" s="62">
        <v>6.1416666666666666</v>
      </c>
      <c r="Q56" s="62">
        <v>6.1416666666666666</v>
      </c>
      <c r="R56" s="62">
        <v>6.1416666666666666</v>
      </c>
      <c r="S56" s="62">
        <v>6.1416666666666666</v>
      </c>
      <c r="T56" s="62">
        <v>6.1416666666666666</v>
      </c>
      <c r="U56" s="62">
        <v>6.1416666666666666</v>
      </c>
      <c r="V56" s="32">
        <v>85.983333333333334</v>
      </c>
      <c r="W56" s="33">
        <v>4.2991666666666664</v>
      </c>
    </row>
    <row r="57" spans="1:24" s="30" customFormat="1">
      <c r="A57" s="34" t="s">
        <v>2</v>
      </c>
      <c r="B57" s="49">
        <v>8.3352063333333337</v>
      </c>
      <c r="C57" s="49">
        <v>9.4217743333333335</v>
      </c>
      <c r="D57" s="49">
        <v>7.6358853333333334</v>
      </c>
      <c r="E57" s="49">
        <v>7.6358853333333334</v>
      </c>
      <c r="F57" s="49">
        <v>7.6358853333333334</v>
      </c>
      <c r="G57" s="49">
        <v>7.6358853333333334</v>
      </c>
      <c r="H57" s="49">
        <v>6.1416666666666666</v>
      </c>
      <c r="I57" s="49">
        <v>6.1416666666666666</v>
      </c>
      <c r="J57" s="49">
        <v>6.1416666666666666</v>
      </c>
      <c r="K57" s="49">
        <v>6.1416666666666666</v>
      </c>
      <c r="L57" s="49">
        <v>6.1416666666666666</v>
      </c>
      <c r="M57" s="49">
        <v>6.1416666666666666</v>
      </c>
      <c r="N57" s="49">
        <v>6.1416666666666666</v>
      </c>
      <c r="O57" s="49">
        <v>6.1416666666666666</v>
      </c>
      <c r="P57" s="49">
        <v>6.1416666666666666</v>
      </c>
      <c r="Q57" s="49">
        <v>6.1416666666666666</v>
      </c>
      <c r="R57" s="49">
        <v>6.1416666666666666</v>
      </c>
      <c r="S57" s="49">
        <v>6.1416666666666666</v>
      </c>
      <c r="T57" s="49">
        <v>6.1416666666666666</v>
      </c>
      <c r="U57" s="49">
        <v>6.1416666666666666</v>
      </c>
      <c r="V57" s="50">
        <v>134.28385533333335</v>
      </c>
      <c r="W57" s="52">
        <v>6.7141927666666676</v>
      </c>
    </row>
    <row r="58" spans="1:24">
      <c r="A58" s="7" t="s">
        <v>21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9"/>
    </row>
    <row r="59" spans="1:24">
      <c r="A59" s="8" t="s">
        <v>5</v>
      </c>
      <c r="B59" s="63">
        <f>B55+B47+B51+B43+B39+B35+B31+B27+B23+B19+B15+B11</f>
        <v>9.9798970361111117</v>
      </c>
      <c r="C59" s="63">
        <f t="shared" ref="C59:U59" si="21">C55+C47+C51+C43+C39+C35+C31+C27+C23+C19+C15+C11</f>
        <v>9.4547743333333329</v>
      </c>
      <c r="D59" s="63">
        <f t="shared" si="21"/>
        <v>7.7419223703703706</v>
      </c>
      <c r="E59" s="63">
        <f t="shared" si="21"/>
        <v>8.0063853333333341</v>
      </c>
      <c r="F59" s="63">
        <f t="shared" si="21"/>
        <v>7.7603853333333337</v>
      </c>
      <c r="G59" s="63">
        <f t="shared" si="21"/>
        <v>7.6358853333333334</v>
      </c>
      <c r="H59" s="63">
        <f t="shared" si="21"/>
        <v>0.16200000000000006</v>
      </c>
      <c r="I59" s="63">
        <f t="shared" si="21"/>
        <v>0.23300000000000004</v>
      </c>
      <c r="J59" s="63">
        <f t="shared" si="21"/>
        <v>6.7500000000000004E-2</v>
      </c>
      <c r="K59" s="63">
        <f t="shared" si="21"/>
        <v>3.6175000000000002</v>
      </c>
      <c r="L59" s="63">
        <f t="shared" si="21"/>
        <v>0</v>
      </c>
      <c r="M59" s="63">
        <f t="shared" si="21"/>
        <v>0.19000000000000003</v>
      </c>
      <c r="N59" s="63">
        <f t="shared" si="21"/>
        <v>0.16200000000000006</v>
      </c>
      <c r="O59" s="63">
        <f t="shared" si="21"/>
        <v>0.14850000000000002</v>
      </c>
      <c r="P59" s="63">
        <f t="shared" si="21"/>
        <v>0.11775000000000001</v>
      </c>
      <c r="Q59" s="63">
        <f t="shared" si="21"/>
        <v>0.40600000000000008</v>
      </c>
      <c r="R59" s="63">
        <f t="shared" si="21"/>
        <v>0</v>
      </c>
      <c r="S59" s="63">
        <f t="shared" si="21"/>
        <v>2.8000000000000004E-2</v>
      </c>
      <c r="T59" s="63">
        <f t="shared" si="21"/>
        <v>0.17550000000000004</v>
      </c>
      <c r="U59" s="63">
        <f t="shared" si="21"/>
        <v>0.11775000000000001</v>
      </c>
      <c r="V59" s="64">
        <f t="shared" ref="V59:V60" si="22">SUM(B59:U59)</f>
        <v>56.004749739814805</v>
      </c>
      <c r="W59" s="65">
        <f t="shared" ref="W59:W60" si="23">V59/20</f>
        <v>2.8002374869907403</v>
      </c>
    </row>
    <row r="60" spans="1:24">
      <c r="A60" s="8" t="s">
        <v>6</v>
      </c>
      <c r="B60" s="63">
        <f>B56+B52+B44+B48+B40+B36+B32+B28+B24+B20+B16+B12</f>
        <v>9.4285312762500002</v>
      </c>
      <c r="C60" s="63">
        <f t="shared" ref="C60:U60" si="24">C56+C52+C44+C48+C40+C36+C32+C28+C24+C20+C16+C12</f>
        <v>9.4285312762500002</v>
      </c>
      <c r="D60" s="63">
        <f t="shared" si="24"/>
        <v>9.4285312762500002</v>
      </c>
      <c r="E60" s="63">
        <f t="shared" si="24"/>
        <v>9.4285312762500002</v>
      </c>
      <c r="F60" s="63">
        <f t="shared" si="24"/>
        <v>9.42364137625</v>
      </c>
      <c r="G60" s="63">
        <f t="shared" si="24"/>
        <v>9.42364137625</v>
      </c>
      <c r="H60" s="63">
        <f t="shared" si="24"/>
        <v>15.574308042916666</v>
      </c>
      <c r="I60" s="63">
        <f t="shared" si="24"/>
        <v>15.574308042916666</v>
      </c>
      <c r="J60" s="63">
        <f t="shared" si="24"/>
        <v>15.574308042916666</v>
      </c>
      <c r="K60" s="63">
        <f t="shared" si="24"/>
        <v>15.574308042916666</v>
      </c>
      <c r="L60" s="63">
        <f t="shared" si="24"/>
        <v>15.574308042916666</v>
      </c>
      <c r="M60" s="63">
        <f>M56+M52+M44+M48+M40+M36+M32+M28+M24+M20+M16+M12</f>
        <v>15.574308042916666</v>
      </c>
      <c r="N60" s="63">
        <f t="shared" si="24"/>
        <v>15.574308042916666</v>
      </c>
      <c r="O60" s="63">
        <f t="shared" si="24"/>
        <v>15.574308042916666</v>
      </c>
      <c r="P60" s="63">
        <f t="shared" si="24"/>
        <v>15.574308042916666</v>
      </c>
      <c r="Q60" s="63">
        <f t="shared" si="24"/>
        <v>15.574308042916666</v>
      </c>
      <c r="R60" s="63">
        <f t="shared" si="24"/>
        <v>15.574308042916666</v>
      </c>
      <c r="S60" s="63">
        <f t="shared" si="24"/>
        <v>15.574308042916666</v>
      </c>
      <c r="T60" s="63">
        <f t="shared" si="24"/>
        <v>15.574308042916666</v>
      </c>
      <c r="U60" s="63">
        <f t="shared" si="24"/>
        <v>15.574308042916666</v>
      </c>
      <c r="V60" s="64">
        <f t="shared" si="22"/>
        <v>274.60172045833332</v>
      </c>
      <c r="W60" s="65">
        <f t="shared" si="23"/>
        <v>13.730086022916666</v>
      </c>
    </row>
    <row r="61" spans="1:24">
      <c r="A61" s="38" t="s">
        <v>2</v>
      </c>
      <c r="B61" s="66">
        <f>B60+B59</f>
        <v>19.40842831236111</v>
      </c>
      <c r="C61" s="66">
        <f t="shared" ref="C61" si="25">C60+C59</f>
        <v>18.883305609583331</v>
      </c>
      <c r="D61" s="66">
        <f t="shared" ref="D61" si="26">D60+D59</f>
        <v>17.17045364662037</v>
      </c>
      <c r="E61" s="66">
        <f t="shared" ref="E61" si="27">E60+E59</f>
        <v>17.434916609583333</v>
      </c>
      <c r="F61" s="66">
        <f t="shared" ref="F61" si="28">F60+F59</f>
        <v>17.184026709583335</v>
      </c>
      <c r="G61" s="66">
        <f t="shared" ref="G61" si="29">G60+G59</f>
        <v>17.059526709583334</v>
      </c>
      <c r="H61" s="66">
        <f t="shared" ref="H61" si="30">H60+H59</f>
        <v>15.736308042916667</v>
      </c>
      <c r="I61" s="66">
        <f t="shared" ref="I61" si="31">I60+I59</f>
        <v>15.807308042916667</v>
      </c>
      <c r="J61" s="66">
        <f t="shared" ref="J61" si="32">J60+J59</f>
        <v>15.641808042916667</v>
      </c>
      <c r="K61" s="66">
        <f t="shared" ref="K61" si="33">K60+K59</f>
        <v>19.191808042916666</v>
      </c>
      <c r="L61" s="66">
        <f t="shared" ref="L61" si="34">L60+L59</f>
        <v>15.574308042916666</v>
      </c>
      <c r="M61" s="66">
        <f>M60+M59</f>
        <v>15.764308042916666</v>
      </c>
      <c r="N61" s="66">
        <f t="shared" ref="N61" si="35">N60+N59</f>
        <v>15.736308042916667</v>
      </c>
      <c r="O61" s="66">
        <f t="shared" ref="O61" si="36">O60+O59</f>
        <v>15.722808042916666</v>
      </c>
      <c r="P61" s="66">
        <f t="shared" ref="P61" si="37">P60+P59</f>
        <v>15.692058042916665</v>
      </c>
      <c r="Q61" s="66">
        <f t="shared" ref="Q61" si="38">Q60+Q59</f>
        <v>15.980308042916667</v>
      </c>
      <c r="R61" s="66">
        <f t="shared" ref="R61" si="39">R60+R59</f>
        <v>15.574308042916666</v>
      </c>
      <c r="S61" s="66">
        <f t="shared" ref="S61" si="40">S60+S59</f>
        <v>15.602308042916667</v>
      </c>
      <c r="T61" s="66">
        <f t="shared" ref="T61" si="41">T60+T59</f>
        <v>15.749808042916666</v>
      </c>
      <c r="U61" s="66">
        <f t="shared" ref="U61" si="42">U60+U59</f>
        <v>15.692058042916665</v>
      </c>
      <c r="V61" s="64">
        <f>SUM(B61:U61)</f>
        <v>330.60647019814809</v>
      </c>
      <c r="W61" s="65">
        <f>V61/20</f>
        <v>16.530323509907404</v>
      </c>
    </row>
    <row r="62" spans="1:24" ht="15.75" thickBot="1">
      <c r="A62" s="6" t="s">
        <v>14</v>
      </c>
      <c r="B62" s="67" t="s">
        <v>15</v>
      </c>
      <c r="C62" s="67" t="s">
        <v>15</v>
      </c>
      <c r="D62" s="67" t="s">
        <v>15</v>
      </c>
      <c r="E62" s="67" t="s">
        <v>15</v>
      </c>
      <c r="F62" s="67" t="s">
        <v>15</v>
      </c>
      <c r="G62" s="67" t="s">
        <v>15</v>
      </c>
      <c r="H62" s="67" t="s">
        <v>15</v>
      </c>
      <c r="I62" s="67" t="s">
        <v>15</v>
      </c>
      <c r="J62" s="67" t="s">
        <v>15</v>
      </c>
      <c r="K62" s="67" t="s">
        <v>15</v>
      </c>
      <c r="L62" s="67" t="s">
        <v>15</v>
      </c>
      <c r="M62" s="67" t="s">
        <v>15</v>
      </c>
      <c r="N62" s="67" t="s">
        <v>15</v>
      </c>
      <c r="O62" s="67" t="s">
        <v>15</v>
      </c>
      <c r="P62" s="67" t="s">
        <v>15</v>
      </c>
      <c r="Q62" s="67" t="s">
        <v>15</v>
      </c>
      <c r="R62" s="67" t="s">
        <v>15</v>
      </c>
      <c r="S62" s="67" t="s">
        <v>15</v>
      </c>
      <c r="T62" s="67" t="s">
        <v>15</v>
      </c>
      <c r="U62" s="67" t="s">
        <v>15</v>
      </c>
      <c r="V62" s="68">
        <f>NPV("3.5%",B61:U61)</f>
        <v>237.47574875535631</v>
      </c>
      <c r="W62" s="69" t="s">
        <v>15</v>
      </c>
    </row>
    <row r="63" spans="1:24" ht="21" customHeight="1" thickBo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4" ht="18" customHeight="1" thickBot="1">
      <c r="A64" s="16" t="s">
        <v>20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24"/>
      <c r="X64" s="1"/>
    </row>
    <row r="65" spans="1:23">
      <c r="A65" s="2" t="s">
        <v>1</v>
      </c>
      <c r="B65" s="3">
        <v>2013</v>
      </c>
      <c r="C65" s="3">
        <v>2014</v>
      </c>
      <c r="D65" s="3">
        <v>2015</v>
      </c>
      <c r="E65" s="3">
        <v>2016</v>
      </c>
      <c r="F65" s="3">
        <v>2017</v>
      </c>
      <c r="G65" s="3">
        <v>2018</v>
      </c>
      <c r="H65" s="3">
        <v>2019</v>
      </c>
      <c r="I65" s="3">
        <v>2020</v>
      </c>
      <c r="J65" s="3">
        <v>2021</v>
      </c>
      <c r="K65" s="3">
        <v>2022</v>
      </c>
      <c r="L65" s="3">
        <v>2023</v>
      </c>
      <c r="M65" s="3">
        <v>2024</v>
      </c>
      <c r="N65" s="3">
        <v>2025</v>
      </c>
      <c r="O65" s="3">
        <v>2026</v>
      </c>
      <c r="P65" s="3">
        <v>2027</v>
      </c>
      <c r="Q65" s="3">
        <v>2028</v>
      </c>
      <c r="R65" s="3">
        <v>2029</v>
      </c>
      <c r="S65" s="3">
        <v>2030</v>
      </c>
      <c r="T65" s="3">
        <v>2031</v>
      </c>
      <c r="U65" s="3">
        <v>2032</v>
      </c>
      <c r="V65" s="11" t="s">
        <v>2</v>
      </c>
      <c r="W65" s="13" t="s">
        <v>3</v>
      </c>
    </row>
    <row r="66" spans="1:23" ht="15.75" thickBot="1">
      <c r="A66" s="5" t="s">
        <v>4</v>
      </c>
      <c r="B66" s="6">
        <v>1</v>
      </c>
      <c r="C66" s="6">
        <v>2</v>
      </c>
      <c r="D66" s="6">
        <v>3</v>
      </c>
      <c r="E66" s="6">
        <v>4</v>
      </c>
      <c r="F66" s="6">
        <v>5</v>
      </c>
      <c r="G66" s="6">
        <v>6</v>
      </c>
      <c r="H66" s="6">
        <v>7</v>
      </c>
      <c r="I66" s="6">
        <v>8</v>
      </c>
      <c r="J66" s="6">
        <v>9</v>
      </c>
      <c r="K66" s="6">
        <v>10</v>
      </c>
      <c r="L66" s="6">
        <v>11</v>
      </c>
      <c r="M66" s="6">
        <v>12</v>
      </c>
      <c r="N66" s="6">
        <v>13</v>
      </c>
      <c r="O66" s="6">
        <v>14</v>
      </c>
      <c r="P66" s="6">
        <v>15</v>
      </c>
      <c r="Q66" s="6">
        <v>16</v>
      </c>
      <c r="R66" s="6">
        <v>17</v>
      </c>
      <c r="S66" s="6">
        <v>18</v>
      </c>
      <c r="T66" s="6">
        <v>19</v>
      </c>
      <c r="U66" s="6">
        <v>20</v>
      </c>
      <c r="V66" s="12"/>
      <c r="W66" s="14"/>
    </row>
    <row r="67" spans="1:23" s="30" customFormat="1">
      <c r="A67" s="26" t="s">
        <v>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1"/>
      <c r="W67" s="44"/>
    </row>
    <row r="68" spans="1:23" s="30" customFormat="1">
      <c r="A68" s="27" t="s">
        <v>5</v>
      </c>
      <c r="B68" s="70">
        <v>1.8900000000000001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0.45900000000000007</v>
      </c>
      <c r="Q68" s="70">
        <v>1.8900000000000001</v>
      </c>
      <c r="R68" s="70">
        <v>0</v>
      </c>
      <c r="S68" s="70">
        <v>0</v>
      </c>
      <c r="T68" s="70">
        <v>0</v>
      </c>
      <c r="U68" s="70">
        <v>0</v>
      </c>
      <c r="V68" s="32">
        <v>4.2390000000000008</v>
      </c>
      <c r="W68" s="33">
        <v>0.21195000000000003</v>
      </c>
    </row>
    <row r="69" spans="1:23" s="30" customFormat="1">
      <c r="A69" s="27" t="s">
        <v>6</v>
      </c>
      <c r="B69" s="48">
        <v>2.5027648449999997</v>
      </c>
      <c r="C69" s="48">
        <v>2.5027648449999997</v>
      </c>
      <c r="D69" s="48">
        <v>2.5027648449999997</v>
      </c>
      <c r="E69" s="48">
        <v>2.5027648449999997</v>
      </c>
      <c r="F69" s="48">
        <v>2.5027648449999997</v>
      </c>
      <c r="G69" s="48">
        <v>2.5027648449999997</v>
      </c>
      <c r="H69" s="48">
        <v>2.5027648449999997</v>
      </c>
      <c r="I69" s="48">
        <v>2.5027648449999997</v>
      </c>
      <c r="J69" s="48">
        <v>2.5027648449999997</v>
      </c>
      <c r="K69" s="48">
        <v>2.5027648449999997</v>
      </c>
      <c r="L69" s="48">
        <v>2.5027648449999997</v>
      </c>
      <c r="M69" s="48">
        <v>2.5027648449999997</v>
      </c>
      <c r="N69" s="48">
        <v>2.5027648449999997</v>
      </c>
      <c r="O69" s="48">
        <v>2.5027648449999997</v>
      </c>
      <c r="P69" s="48">
        <v>2.5027648449999997</v>
      </c>
      <c r="Q69" s="48">
        <v>2.5027648449999997</v>
      </c>
      <c r="R69" s="48">
        <v>2.5027648449999997</v>
      </c>
      <c r="S69" s="48">
        <v>2.5027648449999997</v>
      </c>
      <c r="T69" s="48">
        <v>2.5027648449999997</v>
      </c>
      <c r="U69" s="48">
        <v>2.5027648449999997</v>
      </c>
      <c r="V69" s="32">
        <v>50.055296900000016</v>
      </c>
      <c r="W69" s="33">
        <v>2.5027648450000006</v>
      </c>
    </row>
    <row r="70" spans="1:23" s="30" customFormat="1">
      <c r="A70" s="34" t="s">
        <v>2</v>
      </c>
      <c r="B70" s="49">
        <v>4.3927648450000003</v>
      </c>
      <c r="C70" s="49">
        <v>2.5027648449999997</v>
      </c>
      <c r="D70" s="49">
        <v>2.5027648449999997</v>
      </c>
      <c r="E70" s="49">
        <v>2.5027648449999997</v>
      </c>
      <c r="F70" s="49">
        <v>2.5027648449999997</v>
      </c>
      <c r="G70" s="49">
        <v>2.5027648449999997</v>
      </c>
      <c r="H70" s="49">
        <v>2.5027648449999997</v>
      </c>
      <c r="I70" s="49">
        <v>2.5027648449999997</v>
      </c>
      <c r="J70" s="49">
        <v>2.5027648449999997</v>
      </c>
      <c r="K70" s="49">
        <v>2.5027648449999997</v>
      </c>
      <c r="L70" s="49">
        <v>2.5027648449999997</v>
      </c>
      <c r="M70" s="49">
        <v>2.5027648449999997</v>
      </c>
      <c r="N70" s="49">
        <v>2.5027648449999997</v>
      </c>
      <c r="O70" s="49">
        <v>2.5027648449999997</v>
      </c>
      <c r="P70" s="49">
        <v>2.9617648449999998</v>
      </c>
      <c r="Q70" s="49">
        <v>4.3927648450000003</v>
      </c>
      <c r="R70" s="49">
        <v>2.5027648449999997</v>
      </c>
      <c r="S70" s="49">
        <v>2.5027648449999997</v>
      </c>
      <c r="T70" s="49">
        <v>2.5027648449999997</v>
      </c>
      <c r="U70" s="49">
        <v>2.5027648449999997</v>
      </c>
      <c r="V70" s="50">
        <v>54.294296900000013</v>
      </c>
      <c r="W70" s="52">
        <v>2.7147148450000005</v>
      </c>
    </row>
    <row r="71" spans="1:23">
      <c r="A71" s="7" t="s">
        <v>7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32"/>
      <c r="W71" s="33"/>
    </row>
    <row r="72" spans="1:23">
      <c r="A72" s="4" t="s">
        <v>5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32">
        <v>0</v>
      </c>
      <c r="W72" s="33">
        <v>0</v>
      </c>
    </row>
    <row r="73" spans="1:23">
      <c r="A73" s="4" t="s">
        <v>6</v>
      </c>
      <c r="B73" s="20">
        <v>0.2785475</v>
      </c>
      <c r="C73" s="20">
        <v>0.2785475</v>
      </c>
      <c r="D73" s="20">
        <v>0.2785475</v>
      </c>
      <c r="E73" s="20">
        <v>0.2785475</v>
      </c>
      <c r="F73" s="20">
        <v>0.2785475</v>
      </c>
      <c r="G73" s="20">
        <v>0.2785475</v>
      </c>
      <c r="H73" s="20">
        <v>0.2785475</v>
      </c>
      <c r="I73" s="20">
        <v>0.2785475</v>
      </c>
      <c r="J73" s="20">
        <v>0.2785475</v>
      </c>
      <c r="K73" s="20">
        <v>0.2785475</v>
      </c>
      <c r="L73" s="20">
        <v>0.2785475</v>
      </c>
      <c r="M73" s="20">
        <v>0.2785475</v>
      </c>
      <c r="N73" s="20">
        <v>0.2785475</v>
      </c>
      <c r="O73" s="20">
        <v>0.2785475</v>
      </c>
      <c r="P73" s="20">
        <v>0.2785475</v>
      </c>
      <c r="Q73" s="20">
        <v>0.2785475</v>
      </c>
      <c r="R73" s="20">
        <v>0.2785475</v>
      </c>
      <c r="S73" s="20">
        <v>0.2785475</v>
      </c>
      <c r="T73" s="20">
        <v>0.2785475</v>
      </c>
      <c r="U73" s="47">
        <v>0.2785475</v>
      </c>
      <c r="V73" s="32">
        <v>5.5709500000000016</v>
      </c>
      <c r="W73" s="33">
        <v>0.2785475</v>
      </c>
    </row>
    <row r="74" spans="1:23">
      <c r="A74" s="9" t="s">
        <v>2</v>
      </c>
      <c r="B74" s="49">
        <v>0.2785475</v>
      </c>
      <c r="C74" s="49">
        <v>0.2785475</v>
      </c>
      <c r="D74" s="49">
        <v>0.2785475</v>
      </c>
      <c r="E74" s="49">
        <v>0.2785475</v>
      </c>
      <c r="F74" s="49">
        <v>0.2785475</v>
      </c>
      <c r="G74" s="49">
        <v>0.2785475</v>
      </c>
      <c r="H74" s="49">
        <v>0.2785475</v>
      </c>
      <c r="I74" s="49">
        <v>0.2785475</v>
      </c>
      <c r="J74" s="49">
        <v>0.2785475</v>
      </c>
      <c r="K74" s="49">
        <v>0.2785475</v>
      </c>
      <c r="L74" s="49">
        <v>0.2785475</v>
      </c>
      <c r="M74" s="49">
        <v>0.2785475</v>
      </c>
      <c r="N74" s="49">
        <v>0.2785475</v>
      </c>
      <c r="O74" s="49">
        <v>0.2785475</v>
      </c>
      <c r="P74" s="49">
        <v>0.2785475</v>
      </c>
      <c r="Q74" s="49">
        <v>0.2785475</v>
      </c>
      <c r="R74" s="49">
        <v>0.2785475</v>
      </c>
      <c r="S74" s="49">
        <v>0.2785475</v>
      </c>
      <c r="T74" s="49">
        <v>0.2785475</v>
      </c>
      <c r="U74" s="51">
        <v>0.2785475</v>
      </c>
      <c r="V74" s="50">
        <v>5.5709500000000016</v>
      </c>
      <c r="W74" s="52">
        <v>0.27854750000000006</v>
      </c>
    </row>
    <row r="75" spans="1:23">
      <c r="A75" s="7" t="s">
        <v>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8"/>
      <c r="W75" s="29"/>
    </row>
    <row r="76" spans="1:23">
      <c r="A76" s="4" t="s">
        <v>5</v>
      </c>
      <c r="B76" s="20">
        <v>0</v>
      </c>
      <c r="C76" s="20">
        <v>0</v>
      </c>
      <c r="D76" s="20">
        <v>0</v>
      </c>
      <c r="E76" s="20">
        <v>0</v>
      </c>
      <c r="F76" s="20">
        <v>0.06</v>
      </c>
      <c r="G76" s="20">
        <v>0</v>
      </c>
      <c r="H76" s="20">
        <v>0</v>
      </c>
      <c r="I76" s="20">
        <v>0</v>
      </c>
      <c r="J76" s="20">
        <v>0</v>
      </c>
      <c r="K76" s="20">
        <v>0.06</v>
      </c>
      <c r="L76" s="20">
        <v>0</v>
      </c>
      <c r="M76" s="20">
        <v>0</v>
      </c>
      <c r="N76" s="20">
        <v>0</v>
      </c>
      <c r="O76" s="20">
        <v>0</v>
      </c>
      <c r="P76" s="20">
        <v>0.06</v>
      </c>
      <c r="Q76" s="20">
        <v>0</v>
      </c>
      <c r="R76" s="20">
        <v>0</v>
      </c>
      <c r="S76" s="20">
        <v>0</v>
      </c>
      <c r="T76" s="20">
        <v>0</v>
      </c>
      <c r="U76" s="20">
        <v>0.06</v>
      </c>
      <c r="V76" s="32">
        <f>SUM(B76:U76)</f>
        <v>0.24</v>
      </c>
      <c r="W76" s="33">
        <f t="shared" ref="W76" si="43">V76/20</f>
        <v>1.2E-2</v>
      </c>
    </row>
    <row r="77" spans="1:23">
      <c r="A77" s="4" t="s">
        <v>6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32">
        <f t="shared" ref="V77" si="44">SUM(B77:U77)</f>
        <v>0</v>
      </c>
      <c r="W77" s="33">
        <f>V77/20</f>
        <v>0</v>
      </c>
    </row>
    <row r="78" spans="1:23">
      <c r="A78" s="9" t="s">
        <v>2</v>
      </c>
      <c r="B78" s="49">
        <f>B77+B76</f>
        <v>0</v>
      </c>
      <c r="C78" s="49">
        <f t="shared" ref="C78" si="45">C77+C76</f>
        <v>0</v>
      </c>
      <c r="D78" s="49">
        <f t="shared" ref="D78" si="46">D77+D76</f>
        <v>0</v>
      </c>
      <c r="E78" s="49">
        <f t="shared" ref="E78" si="47">E77+E76</f>
        <v>0</v>
      </c>
      <c r="F78" s="49">
        <f t="shared" ref="F78" si="48">F77+F76</f>
        <v>0.06</v>
      </c>
      <c r="G78" s="49">
        <f t="shared" ref="G78" si="49">G77+G76</f>
        <v>0</v>
      </c>
      <c r="H78" s="49">
        <f t="shared" ref="H78" si="50">H77+H76</f>
        <v>0</v>
      </c>
      <c r="I78" s="49">
        <f t="shared" ref="I78" si="51">I77+I76</f>
        <v>0</v>
      </c>
      <c r="J78" s="49">
        <f t="shared" ref="J78" si="52">J77+J76</f>
        <v>0</v>
      </c>
      <c r="K78" s="49">
        <f t="shared" ref="K78" si="53">K77+K76</f>
        <v>0.06</v>
      </c>
      <c r="L78" s="49">
        <f t="shared" ref="L78" si="54">L77+L76</f>
        <v>0</v>
      </c>
      <c r="M78" s="49">
        <f t="shared" ref="M78" si="55">M77+M76</f>
        <v>0</v>
      </c>
      <c r="N78" s="49">
        <f t="shared" ref="N78" si="56">N77+N76</f>
        <v>0</v>
      </c>
      <c r="O78" s="49">
        <f t="shared" ref="O78" si="57">O77+O76</f>
        <v>0</v>
      </c>
      <c r="P78" s="49">
        <f t="shared" ref="P78" si="58">P77+P76</f>
        <v>0.06</v>
      </c>
      <c r="Q78" s="49">
        <f t="shared" ref="Q78" si="59">Q77+Q76</f>
        <v>0</v>
      </c>
      <c r="R78" s="49">
        <f t="shared" ref="R78" si="60">R77+R76</f>
        <v>0</v>
      </c>
      <c r="S78" s="49">
        <f t="shared" ref="S78" si="61">S77+S76</f>
        <v>0</v>
      </c>
      <c r="T78" s="49">
        <f t="shared" ref="T78" si="62">T77+T76</f>
        <v>0</v>
      </c>
      <c r="U78" s="49">
        <f t="shared" ref="U78" si="63">U77+U76</f>
        <v>0.06</v>
      </c>
      <c r="V78" s="50">
        <f>SUM(B78:U78)</f>
        <v>0.24</v>
      </c>
      <c r="W78" s="52">
        <f>V78/20</f>
        <v>1.2E-2</v>
      </c>
    </row>
    <row r="79" spans="1:23" s="30" customFormat="1">
      <c r="A79" s="26" t="s">
        <v>10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8"/>
      <c r="W79" s="29"/>
    </row>
    <row r="80" spans="1:23" s="30" customFormat="1">
      <c r="A80" s="27" t="s">
        <v>5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78">
        <v>0</v>
      </c>
      <c r="W80" s="77">
        <v>0</v>
      </c>
    </row>
    <row r="81" spans="1:23" s="30" customFormat="1">
      <c r="A81" s="27" t="s">
        <v>6</v>
      </c>
      <c r="B81" s="77">
        <v>6.9530187398161836</v>
      </c>
      <c r="C81" s="77">
        <v>6.9530187398161836</v>
      </c>
      <c r="D81" s="77">
        <v>6.9530187398161836</v>
      </c>
      <c r="E81" s="77">
        <v>6.9530187398161836</v>
      </c>
      <c r="F81" s="77">
        <v>6.9530187398161836</v>
      </c>
      <c r="G81" s="77">
        <v>6.9530187398161836</v>
      </c>
      <c r="H81" s="77">
        <v>6.9620698674407091</v>
      </c>
      <c r="I81" s="77">
        <v>6.9620698674407091</v>
      </c>
      <c r="J81" s="77">
        <v>6.9620698674407091</v>
      </c>
      <c r="K81" s="77">
        <v>6.9620698674407091</v>
      </c>
      <c r="L81" s="77">
        <v>6.9620698674407091</v>
      </c>
      <c r="M81" s="77">
        <v>6.9620698674407091</v>
      </c>
      <c r="N81" s="77">
        <v>6.9620698674407091</v>
      </c>
      <c r="O81" s="77">
        <v>6.9620698674407091</v>
      </c>
      <c r="P81" s="77">
        <v>6.9620698674407091</v>
      </c>
      <c r="Q81" s="77">
        <v>6.9620698674407091</v>
      </c>
      <c r="R81" s="77">
        <v>6.9620698674407091</v>
      </c>
      <c r="S81" s="77">
        <v>6.9620698674407091</v>
      </c>
      <c r="T81" s="77">
        <v>6.9620698674407091</v>
      </c>
      <c r="U81" s="77">
        <v>6.9620698674407091</v>
      </c>
      <c r="V81" s="78">
        <v>139.187090583067</v>
      </c>
      <c r="W81" s="77">
        <v>6.9593545291533498</v>
      </c>
    </row>
    <row r="82" spans="1:23" s="30" customFormat="1">
      <c r="A82" s="34" t="s">
        <v>2</v>
      </c>
      <c r="B82" s="77">
        <v>6.9530187398161836</v>
      </c>
      <c r="C82" s="77">
        <v>6.9530187398161836</v>
      </c>
      <c r="D82" s="77">
        <v>6.9530187398161836</v>
      </c>
      <c r="E82" s="77">
        <v>6.9530187398161836</v>
      </c>
      <c r="F82" s="77">
        <v>6.9530187398161836</v>
      </c>
      <c r="G82" s="77">
        <v>6.9530187398161836</v>
      </c>
      <c r="H82" s="77">
        <v>6.9620698674407091</v>
      </c>
      <c r="I82" s="77">
        <v>6.9620698674407091</v>
      </c>
      <c r="J82" s="77">
        <v>6.9620698674407091</v>
      </c>
      <c r="K82" s="77">
        <v>6.9620698674407091</v>
      </c>
      <c r="L82" s="77">
        <v>6.9620698674407091</v>
      </c>
      <c r="M82" s="77">
        <v>6.9620698674407091</v>
      </c>
      <c r="N82" s="77">
        <v>6.9620698674407091</v>
      </c>
      <c r="O82" s="77">
        <v>6.9620698674407091</v>
      </c>
      <c r="P82" s="77">
        <v>6.9620698674407091</v>
      </c>
      <c r="Q82" s="77">
        <v>6.9620698674407091</v>
      </c>
      <c r="R82" s="77">
        <v>6.9620698674407091</v>
      </c>
      <c r="S82" s="77">
        <v>6.9620698674407091</v>
      </c>
      <c r="T82" s="77">
        <v>6.9620698674407091</v>
      </c>
      <c r="U82" s="77">
        <v>6.9620698674407091</v>
      </c>
      <c r="V82" s="78">
        <v>139.187090583067</v>
      </c>
      <c r="W82" s="77">
        <v>6.9593545291533498</v>
      </c>
    </row>
    <row r="83" spans="1:23" s="30" customFormat="1">
      <c r="A83" s="26" t="s">
        <v>16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8"/>
      <c r="W83" s="29"/>
    </row>
    <row r="84" spans="1:23" s="30" customFormat="1">
      <c r="A84" s="27" t="s">
        <v>5</v>
      </c>
      <c r="B84" s="20">
        <v>0.01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32">
        <v>0.01</v>
      </c>
      <c r="W84" s="33">
        <v>5.0000000000000001E-4</v>
      </c>
    </row>
    <row r="85" spans="1:23" s="30" customFormat="1">
      <c r="A85" s="27" t="s">
        <v>6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32">
        <v>0</v>
      </c>
      <c r="W85" s="33">
        <v>0</v>
      </c>
    </row>
    <row r="86" spans="1:23" s="30" customFormat="1">
      <c r="A86" s="34" t="s">
        <v>2</v>
      </c>
      <c r="B86" s="49">
        <v>0.01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50">
        <v>0.01</v>
      </c>
      <c r="W86" s="52">
        <v>5.0000000000000001E-4</v>
      </c>
    </row>
    <row r="87" spans="1:23" s="30" customFormat="1">
      <c r="A87" s="31" t="s">
        <v>22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32"/>
      <c r="W87" s="33"/>
    </row>
    <row r="88" spans="1:23" s="30" customFormat="1">
      <c r="A88" s="27" t="s">
        <v>5</v>
      </c>
      <c r="B88" s="57">
        <v>0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32">
        <v>0</v>
      </c>
      <c r="W88" s="33">
        <v>0</v>
      </c>
    </row>
    <row r="89" spans="1:23" s="30" customFormat="1">
      <c r="A89" s="27" t="s">
        <v>6</v>
      </c>
      <c r="B89" s="57">
        <v>8.2329475600000013</v>
      </c>
      <c r="C89" s="57">
        <v>8.2329475600000013</v>
      </c>
      <c r="D89" s="57">
        <v>8.2329475600000013</v>
      </c>
      <c r="E89" s="57">
        <v>8.2329475600000013</v>
      </c>
      <c r="F89" s="57">
        <v>8.2329475600000013</v>
      </c>
      <c r="G89" s="57">
        <v>8.2329475600000013</v>
      </c>
      <c r="H89" s="57">
        <v>8.2329475600000013</v>
      </c>
      <c r="I89" s="57">
        <v>8.2329475600000013</v>
      </c>
      <c r="J89" s="57">
        <v>8.2329475600000013</v>
      </c>
      <c r="K89" s="57">
        <v>8.2329475600000013</v>
      </c>
      <c r="L89" s="57">
        <v>8.2329475600000013</v>
      </c>
      <c r="M89" s="57">
        <v>8.2329475600000013</v>
      </c>
      <c r="N89" s="57">
        <v>8.2329475600000013</v>
      </c>
      <c r="O89" s="57">
        <v>8.2329475600000013</v>
      </c>
      <c r="P89" s="57">
        <v>8.2329475600000013</v>
      </c>
      <c r="Q89" s="57">
        <v>8.2329475600000013</v>
      </c>
      <c r="R89" s="57">
        <v>8.2329475600000013</v>
      </c>
      <c r="S89" s="57">
        <v>8.2329475600000013</v>
      </c>
      <c r="T89" s="57">
        <v>8.2329475600000013</v>
      </c>
      <c r="U89" s="57">
        <v>8.2329475600000013</v>
      </c>
      <c r="V89" s="32">
        <v>164.65895120000008</v>
      </c>
      <c r="W89" s="33">
        <v>8.2329475600000031</v>
      </c>
    </row>
    <row r="90" spans="1:23" s="30" customFormat="1">
      <c r="A90" s="34" t="s">
        <v>2</v>
      </c>
      <c r="B90" s="49">
        <v>8.2329475600000013</v>
      </c>
      <c r="C90" s="49">
        <v>8.2329475600000013</v>
      </c>
      <c r="D90" s="49">
        <v>8.2329475600000013</v>
      </c>
      <c r="E90" s="49">
        <v>8.2329475600000013</v>
      </c>
      <c r="F90" s="49">
        <v>8.2329475600000013</v>
      </c>
      <c r="G90" s="49">
        <v>8.2329475600000013</v>
      </c>
      <c r="H90" s="49">
        <v>8.2329475600000013</v>
      </c>
      <c r="I90" s="49">
        <v>8.2329475600000013</v>
      </c>
      <c r="J90" s="49">
        <v>8.2329475600000013</v>
      </c>
      <c r="K90" s="49">
        <v>8.2329475600000013</v>
      </c>
      <c r="L90" s="49">
        <v>8.2329475600000013</v>
      </c>
      <c r="M90" s="49">
        <v>8.2329475600000013</v>
      </c>
      <c r="N90" s="49">
        <v>8.2329475600000013</v>
      </c>
      <c r="O90" s="49">
        <v>8.2329475600000013</v>
      </c>
      <c r="P90" s="49">
        <v>8.2329475600000013</v>
      </c>
      <c r="Q90" s="49">
        <v>8.2329475600000013</v>
      </c>
      <c r="R90" s="49">
        <v>8.2329475600000013</v>
      </c>
      <c r="S90" s="49">
        <v>8.2329475600000013</v>
      </c>
      <c r="T90" s="49">
        <v>8.2329475600000013</v>
      </c>
      <c r="U90" s="49">
        <v>8.2329475600000013</v>
      </c>
      <c r="V90" s="50">
        <v>164.65895120000008</v>
      </c>
      <c r="W90" s="52">
        <v>8.2329475600000031</v>
      </c>
    </row>
    <row r="91" spans="1:23" s="30" customFormat="1">
      <c r="A91" s="26" t="s">
        <v>18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8"/>
      <c r="W91" s="29"/>
    </row>
    <row r="92" spans="1:23" s="30" customFormat="1">
      <c r="A92" s="27" t="s">
        <v>5</v>
      </c>
      <c r="B92" s="58">
        <v>2.5269100000000003E-2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32">
        <v>2.5269100000000003E-2</v>
      </c>
      <c r="W92" s="33">
        <v>1.2634550000000001E-3</v>
      </c>
    </row>
    <row r="93" spans="1:23" s="30" customFormat="1">
      <c r="A93" s="27" t="s">
        <v>6</v>
      </c>
      <c r="B93" s="58">
        <v>1.4779800000000001E-2</v>
      </c>
      <c r="C93" s="58">
        <v>1.4779800000000001E-2</v>
      </c>
      <c r="D93" s="58">
        <v>1.4779800000000001E-2</v>
      </c>
      <c r="E93" s="58">
        <v>1.4779800000000001E-2</v>
      </c>
      <c r="F93" s="58">
        <v>9.8899000000000001E-3</v>
      </c>
      <c r="G93" s="58">
        <v>9.8899000000000001E-3</v>
      </c>
      <c r="H93" s="58">
        <v>9.8899000000000001E-3</v>
      </c>
      <c r="I93" s="58">
        <v>9.8899000000000001E-3</v>
      </c>
      <c r="J93" s="58">
        <v>9.8899000000000001E-3</v>
      </c>
      <c r="K93" s="58">
        <v>9.8899000000000001E-3</v>
      </c>
      <c r="L93" s="58">
        <v>9.8899000000000001E-3</v>
      </c>
      <c r="M93" s="58">
        <v>9.8899000000000001E-3</v>
      </c>
      <c r="N93" s="58">
        <v>9.8899000000000001E-3</v>
      </c>
      <c r="O93" s="58">
        <v>9.8899000000000001E-3</v>
      </c>
      <c r="P93" s="58">
        <v>9.8899000000000001E-3</v>
      </c>
      <c r="Q93" s="58">
        <v>9.8899000000000001E-3</v>
      </c>
      <c r="R93" s="58">
        <v>9.8899000000000001E-3</v>
      </c>
      <c r="S93" s="58">
        <v>9.8899000000000001E-3</v>
      </c>
      <c r="T93" s="58">
        <v>9.8899000000000001E-3</v>
      </c>
      <c r="U93" s="58">
        <v>9.8899000000000001E-3</v>
      </c>
      <c r="V93" s="32">
        <v>0.2173576000000001</v>
      </c>
      <c r="W93" s="33">
        <v>1.0867880000000005E-2</v>
      </c>
    </row>
    <row r="94" spans="1:23" s="30" customFormat="1">
      <c r="A94" s="34" t="s">
        <v>2</v>
      </c>
      <c r="B94" s="49">
        <v>4.0048899999999998E-2</v>
      </c>
      <c r="C94" s="49">
        <v>1.4779800000000001E-2</v>
      </c>
      <c r="D94" s="49">
        <v>1.4779800000000001E-2</v>
      </c>
      <c r="E94" s="49">
        <v>1.4779800000000001E-2</v>
      </c>
      <c r="F94" s="49">
        <v>9.8899000000000001E-3</v>
      </c>
      <c r="G94" s="49">
        <v>9.8899000000000001E-3</v>
      </c>
      <c r="H94" s="49">
        <v>9.8899000000000001E-3</v>
      </c>
      <c r="I94" s="49">
        <v>9.8899000000000001E-3</v>
      </c>
      <c r="J94" s="49">
        <v>9.8899000000000001E-3</v>
      </c>
      <c r="K94" s="49">
        <v>9.8899000000000001E-3</v>
      </c>
      <c r="L94" s="49">
        <v>9.8899000000000001E-3</v>
      </c>
      <c r="M94" s="49">
        <v>9.8899000000000001E-3</v>
      </c>
      <c r="N94" s="49">
        <v>9.8899000000000001E-3</v>
      </c>
      <c r="O94" s="49">
        <v>9.8899000000000001E-3</v>
      </c>
      <c r="P94" s="49">
        <v>9.8899000000000001E-3</v>
      </c>
      <c r="Q94" s="49">
        <v>9.8899000000000001E-3</v>
      </c>
      <c r="R94" s="49">
        <v>9.8899000000000001E-3</v>
      </c>
      <c r="S94" s="49">
        <v>9.8899000000000001E-3</v>
      </c>
      <c r="T94" s="49">
        <v>9.8899000000000001E-3</v>
      </c>
      <c r="U94" s="49">
        <v>9.8899000000000001E-3</v>
      </c>
      <c r="V94" s="50">
        <v>0.24262670000000011</v>
      </c>
      <c r="W94" s="52">
        <v>1.2131335000000005E-2</v>
      </c>
    </row>
    <row r="95" spans="1:23" s="30" customFormat="1">
      <c r="A95" s="26" t="s">
        <v>13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8"/>
      <c r="W95" s="29"/>
    </row>
    <row r="96" spans="1:23" s="30" customFormat="1">
      <c r="A96" s="27" t="s">
        <v>5</v>
      </c>
      <c r="B96" s="59">
        <v>1.9749999999999999</v>
      </c>
      <c r="C96" s="59">
        <v>0</v>
      </c>
      <c r="D96" s="59">
        <v>0</v>
      </c>
      <c r="E96" s="59">
        <v>0.19000000000000003</v>
      </c>
      <c r="F96" s="59">
        <v>4.3750000000000004E-2</v>
      </c>
      <c r="G96" s="59">
        <v>0</v>
      </c>
      <c r="H96" s="59">
        <v>0</v>
      </c>
      <c r="I96" s="59">
        <v>0.19000000000000003</v>
      </c>
      <c r="J96" s="59">
        <v>0</v>
      </c>
      <c r="K96" s="59">
        <v>6.4787499999999998</v>
      </c>
      <c r="L96" s="59">
        <v>0</v>
      </c>
      <c r="M96" s="59">
        <v>0.19000000000000003</v>
      </c>
      <c r="N96" s="59">
        <v>0</v>
      </c>
      <c r="O96" s="59">
        <v>0</v>
      </c>
      <c r="P96" s="59">
        <v>4.3750000000000004E-2</v>
      </c>
      <c r="Q96" s="59">
        <v>0.19000000000000003</v>
      </c>
      <c r="R96" s="59">
        <v>0</v>
      </c>
      <c r="S96" s="59">
        <v>0</v>
      </c>
      <c r="T96" s="59">
        <v>0</v>
      </c>
      <c r="U96" s="59">
        <v>4.3750000000000004E-2</v>
      </c>
      <c r="V96" s="32">
        <v>9.3449999999999971</v>
      </c>
      <c r="W96" s="33">
        <v>0.46724999999999983</v>
      </c>
    </row>
    <row r="97" spans="1:23" s="30" customFormat="1">
      <c r="A97" s="27" t="s">
        <v>6</v>
      </c>
      <c r="B97" s="59">
        <v>0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32">
        <v>0</v>
      </c>
      <c r="W97" s="33">
        <v>0</v>
      </c>
    </row>
    <row r="98" spans="1:23" s="30" customFormat="1">
      <c r="A98" s="34" t="s">
        <v>2</v>
      </c>
      <c r="B98" s="49">
        <v>1.9749999999999999</v>
      </c>
      <c r="C98" s="49">
        <v>0</v>
      </c>
      <c r="D98" s="49">
        <v>0</v>
      </c>
      <c r="E98" s="49">
        <v>0.19000000000000003</v>
      </c>
      <c r="F98" s="49">
        <v>4.3750000000000004E-2</v>
      </c>
      <c r="G98" s="49">
        <v>0</v>
      </c>
      <c r="H98" s="49">
        <v>0</v>
      </c>
      <c r="I98" s="49">
        <v>0.19000000000000003</v>
      </c>
      <c r="J98" s="49">
        <v>0</v>
      </c>
      <c r="K98" s="49">
        <v>6.4787499999999998</v>
      </c>
      <c r="L98" s="49">
        <v>0</v>
      </c>
      <c r="M98" s="49">
        <v>0.19000000000000003</v>
      </c>
      <c r="N98" s="49">
        <v>0</v>
      </c>
      <c r="O98" s="49">
        <v>0</v>
      </c>
      <c r="P98" s="49">
        <v>4.3750000000000004E-2</v>
      </c>
      <c r="Q98" s="49">
        <v>0.19000000000000003</v>
      </c>
      <c r="R98" s="49">
        <v>0</v>
      </c>
      <c r="S98" s="49">
        <v>0</v>
      </c>
      <c r="T98" s="49">
        <v>0</v>
      </c>
      <c r="U98" s="49">
        <v>4.3750000000000004E-2</v>
      </c>
      <c r="V98" s="50">
        <v>9.3449999999999971</v>
      </c>
      <c r="W98" s="52">
        <v>0.46724999999999983</v>
      </c>
    </row>
    <row r="99" spans="1:23" s="30" customFormat="1">
      <c r="A99" s="26" t="s">
        <v>11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8"/>
      <c r="W99" s="29"/>
    </row>
    <row r="100" spans="1:23" s="30" customFormat="1">
      <c r="A100" s="27" t="s">
        <v>5</v>
      </c>
      <c r="B100" s="58">
        <v>7.5465840517241381E-2</v>
      </c>
      <c r="C100" s="58">
        <v>7.5465840517241381E-2</v>
      </c>
      <c r="D100" s="58">
        <v>7.5465840517241381E-2</v>
      </c>
      <c r="E100" s="58">
        <v>7.5465840517241381E-2</v>
      </c>
      <c r="F100" s="58">
        <v>7.5465840517241381E-2</v>
      </c>
      <c r="G100" s="58">
        <v>7.5465840517241381E-2</v>
      </c>
      <c r="H100" s="58">
        <v>7.5465840517241381E-2</v>
      </c>
      <c r="I100" s="58">
        <v>7.5465840517241381E-2</v>
      </c>
      <c r="J100" s="58">
        <v>7.5465840517241381E-2</v>
      </c>
      <c r="K100" s="58">
        <v>7.5465840517241381E-2</v>
      </c>
      <c r="L100" s="58">
        <v>7.5465840517241381E-2</v>
      </c>
      <c r="M100" s="58">
        <v>7.5465840517241381E-2</v>
      </c>
      <c r="N100" s="58">
        <v>7.5465840517241381E-2</v>
      </c>
      <c r="O100" s="58">
        <v>7.5465840517241381E-2</v>
      </c>
      <c r="P100" s="58">
        <v>7.5465840517241381E-2</v>
      </c>
      <c r="Q100" s="58">
        <v>7.5465840517241381E-2</v>
      </c>
      <c r="R100" s="58">
        <v>7.5465840517241381E-2</v>
      </c>
      <c r="S100" s="58">
        <v>7.5465840517241381E-2</v>
      </c>
      <c r="T100" s="58">
        <v>7.5465840517241381E-2</v>
      </c>
      <c r="U100" s="58">
        <v>7.5465840517241381E-2</v>
      </c>
      <c r="V100" s="32">
        <v>1.5093168103448282</v>
      </c>
      <c r="W100" s="33">
        <v>7.5465840517241409E-2</v>
      </c>
    </row>
    <row r="101" spans="1:23" s="30" customFormat="1">
      <c r="A101" s="27" t="s">
        <v>6</v>
      </c>
      <c r="B101" s="58">
        <v>24.932856000000001</v>
      </c>
      <c r="C101" s="58">
        <v>0.65677499999999989</v>
      </c>
      <c r="D101" s="58">
        <v>0.65002499999999985</v>
      </c>
      <c r="E101" s="58">
        <v>0.83632499999999999</v>
      </c>
      <c r="F101" s="58">
        <v>0.65677499999999989</v>
      </c>
      <c r="G101" s="58">
        <v>0.65002499999999985</v>
      </c>
      <c r="H101" s="58">
        <v>0.82687500000000003</v>
      </c>
      <c r="I101" s="58">
        <v>0.65002499999999985</v>
      </c>
      <c r="J101" s="58">
        <v>0.65947499999999992</v>
      </c>
      <c r="K101" s="58">
        <v>0.82687500000000003</v>
      </c>
      <c r="L101" s="58">
        <v>0.65002499999999985</v>
      </c>
      <c r="M101" s="58">
        <v>0.65002499999999985</v>
      </c>
      <c r="N101" s="58">
        <v>0.82687500000000003</v>
      </c>
      <c r="O101" s="58">
        <v>0.65947499999999992</v>
      </c>
      <c r="P101" s="58">
        <v>0.65002499999999985</v>
      </c>
      <c r="Q101" s="58">
        <v>0.82012499999999999</v>
      </c>
      <c r="R101" s="58">
        <v>0.65002499999999985</v>
      </c>
      <c r="S101" s="58">
        <v>0.65002499999999985</v>
      </c>
      <c r="T101" s="58">
        <v>0.83362499999999984</v>
      </c>
      <c r="U101" s="58">
        <v>0.65002499999999985</v>
      </c>
      <c r="V101" s="32">
        <v>38.386280999999997</v>
      </c>
      <c r="W101" s="33">
        <v>1.9193140499999999</v>
      </c>
    </row>
    <row r="102" spans="1:23" s="30" customFormat="1">
      <c r="A102" s="34" t="s">
        <v>2</v>
      </c>
      <c r="B102" s="49">
        <v>25.008321840517244</v>
      </c>
      <c r="C102" s="49">
        <v>0.73224084051724125</v>
      </c>
      <c r="D102" s="49">
        <v>0.72549084051724122</v>
      </c>
      <c r="E102" s="49">
        <v>0.91179084051724135</v>
      </c>
      <c r="F102" s="49">
        <v>0.73224084051724125</v>
      </c>
      <c r="G102" s="49">
        <v>0.72549084051724122</v>
      </c>
      <c r="H102" s="49">
        <v>0.90234084051724139</v>
      </c>
      <c r="I102" s="49">
        <v>0.72549084051724122</v>
      </c>
      <c r="J102" s="49">
        <v>0.73494084051724129</v>
      </c>
      <c r="K102" s="49">
        <v>0.90234084051724139</v>
      </c>
      <c r="L102" s="49">
        <v>0.72549084051724122</v>
      </c>
      <c r="M102" s="49">
        <v>0.72549084051724122</v>
      </c>
      <c r="N102" s="49">
        <v>0.90234084051724139</v>
      </c>
      <c r="O102" s="49">
        <v>0.73494084051724129</v>
      </c>
      <c r="P102" s="49">
        <v>0.72549084051724122</v>
      </c>
      <c r="Q102" s="49">
        <v>0.89559084051724136</v>
      </c>
      <c r="R102" s="49">
        <v>0.72549084051724122</v>
      </c>
      <c r="S102" s="49">
        <v>0.72549084051724122</v>
      </c>
      <c r="T102" s="49">
        <v>0.90909084051724121</v>
      </c>
      <c r="U102" s="49">
        <v>0.72549084051724122</v>
      </c>
      <c r="V102" s="50">
        <v>39.895597810344817</v>
      </c>
      <c r="W102" s="52">
        <v>1.9947798905172409</v>
      </c>
    </row>
    <row r="103" spans="1:23" s="30" customFormat="1">
      <c r="A103" s="31" t="s">
        <v>23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32"/>
      <c r="W103" s="33"/>
    </row>
    <row r="104" spans="1:23" s="30" customFormat="1">
      <c r="A104" s="35" t="s">
        <v>5</v>
      </c>
      <c r="B104" s="20">
        <v>2.9869583249999998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32">
        <v>2.9869583249999998</v>
      </c>
      <c r="W104" s="33">
        <v>0.14934791624999999</v>
      </c>
    </row>
    <row r="105" spans="1:23" s="30" customFormat="1">
      <c r="A105" s="35" t="s">
        <v>6</v>
      </c>
      <c r="B105" s="20">
        <v>1.4254766162499999</v>
      </c>
      <c r="C105" s="20">
        <v>1.4254766162499999</v>
      </c>
      <c r="D105" s="20">
        <v>1.4254766162499999</v>
      </c>
      <c r="E105" s="20">
        <v>1.4254766162499999</v>
      </c>
      <c r="F105" s="20">
        <v>1.4254766162499999</v>
      </c>
      <c r="G105" s="20">
        <v>1.4254766162499999</v>
      </c>
      <c r="H105" s="20">
        <v>1.4254766162499999</v>
      </c>
      <c r="I105" s="20">
        <v>1.4254766162499999</v>
      </c>
      <c r="J105" s="20">
        <v>1.4254766162499999</v>
      </c>
      <c r="K105" s="20">
        <v>1.4254766162499999</v>
      </c>
      <c r="L105" s="20">
        <v>1.4254766162499999</v>
      </c>
      <c r="M105" s="20">
        <v>1.4254766162499999</v>
      </c>
      <c r="N105" s="20">
        <v>1.4254766162499999</v>
      </c>
      <c r="O105" s="20">
        <v>1.4254766162499999</v>
      </c>
      <c r="P105" s="20">
        <v>1.4254766162499999</v>
      </c>
      <c r="Q105" s="20">
        <v>1.4254766162499999</v>
      </c>
      <c r="R105" s="20">
        <v>1.4254766162499999</v>
      </c>
      <c r="S105" s="20">
        <v>1.4254766162499999</v>
      </c>
      <c r="T105" s="20">
        <v>1.4254766162499999</v>
      </c>
      <c r="U105" s="20">
        <v>1.4254766162499999</v>
      </c>
      <c r="V105" s="32">
        <v>28.509532324999984</v>
      </c>
      <c r="W105" s="33">
        <v>1.4254766162499992</v>
      </c>
    </row>
    <row r="106" spans="1:23" s="30" customFormat="1">
      <c r="A106" s="35" t="s">
        <v>2</v>
      </c>
      <c r="B106" s="49">
        <v>4.4124349412499999</v>
      </c>
      <c r="C106" s="49">
        <v>1.4254766162499999</v>
      </c>
      <c r="D106" s="49">
        <v>1.4254766162499999</v>
      </c>
      <c r="E106" s="49">
        <v>1.4254766162499999</v>
      </c>
      <c r="F106" s="49">
        <v>1.4254766162499999</v>
      </c>
      <c r="G106" s="49">
        <v>1.4254766162499999</v>
      </c>
      <c r="H106" s="49">
        <v>1.4254766162499999</v>
      </c>
      <c r="I106" s="49">
        <v>1.4254766162499999</v>
      </c>
      <c r="J106" s="49">
        <v>1.4254766162499999</v>
      </c>
      <c r="K106" s="49">
        <v>1.4254766162499999</v>
      </c>
      <c r="L106" s="49">
        <v>1.4254766162499999</v>
      </c>
      <c r="M106" s="49">
        <v>1.4254766162499999</v>
      </c>
      <c r="N106" s="49">
        <v>1.4254766162499999</v>
      </c>
      <c r="O106" s="49">
        <v>1.4254766162499999</v>
      </c>
      <c r="P106" s="49">
        <v>1.4254766162499999</v>
      </c>
      <c r="Q106" s="49">
        <v>1.4254766162499999</v>
      </c>
      <c r="R106" s="49">
        <v>1.4254766162499999</v>
      </c>
      <c r="S106" s="49">
        <v>1.4254766162499999</v>
      </c>
      <c r="T106" s="49">
        <v>1.4254766162499999</v>
      </c>
      <c r="U106" s="49">
        <v>1.4254766162499999</v>
      </c>
      <c r="V106" s="50">
        <v>31.496490649999984</v>
      </c>
      <c r="W106" s="52">
        <v>1.5748245324999992</v>
      </c>
    </row>
    <row r="107" spans="1:23" s="30" customFormat="1">
      <c r="A107" s="26" t="s">
        <v>12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8"/>
      <c r="W107" s="29"/>
    </row>
    <row r="108" spans="1:23" s="30" customFormat="1">
      <c r="A108" s="27" t="s">
        <v>5</v>
      </c>
      <c r="B108" s="61">
        <v>30.041777777777778</v>
      </c>
      <c r="C108" s="61">
        <v>85.826250000000002</v>
      </c>
      <c r="D108" s="61">
        <v>167.10603703703703</v>
      </c>
      <c r="E108" s="61">
        <v>5.0000000000000001E-3</v>
      </c>
      <c r="F108" s="61">
        <v>31.7</v>
      </c>
      <c r="G108" s="61">
        <v>0</v>
      </c>
      <c r="H108" s="61">
        <v>0</v>
      </c>
      <c r="I108" s="61">
        <v>4.3000000000000003E-2</v>
      </c>
      <c r="J108" s="61">
        <v>0</v>
      </c>
      <c r="K108" s="61">
        <v>155.1575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2.8000000000000004E-2</v>
      </c>
      <c r="T108" s="61">
        <v>0</v>
      </c>
      <c r="U108" s="61">
        <v>0</v>
      </c>
      <c r="V108" s="32">
        <v>469.9075648148148</v>
      </c>
      <c r="W108" s="33">
        <v>23.495378240740742</v>
      </c>
    </row>
    <row r="109" spans="1:23" s="30" customFormat="1">
      <c r="A109" s="27" t="s">
        <v>6</v>
      </c>
      <c r="B109" s="61">
        <v>0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32">
        <v>0</v>
      </c>
      <c r="W109" s="33">
        <v>0</v>
      </c>
    </row>
    <row r="110" spans="1:23" s="30" customFormat="1">
      <c r="A110" s="34" t="s">
        <v>2</v>
      </c>
      <c r="B110" s="49">
        <v>30.041777777777778</v>
      </c>
      <c r="C110" s="49">
        <v>85.826250000000002</v>
      </c>
      <c r="D110" s="49">
        <v>167.10603703703703</v>
      </c>
      <c r="E110" s="49">
        <v>5.0000000000000001E-3</v>
      </c>
      <c r="F110" s="49">
        <v>31.7</v>
      </c>
      <c r="G110" s="49">
        <v>0</v>
      </c>
      <c r="H110" s="49">
        <v>0</v>
      </c>
      <c r="I110" s="49">
        <v>4.3000000000000003E-2</v>
      </c>
      <c r="J110" s="49">
        <v>0</v>
      </c>
      <c r="K110" s="49">
        <v>155.1575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2.8000000000000004E-2</v>
      </c>
      <c r="T110" s="49">
        <v>0</v>
      </c>
      <c r="U110" s="49">
        <v>0</v>
      </c>
      <c r="V110" s="50">
        <v>469.9075648148148</v>
      </c>
      <c r="W110" s="52">
        <v>23.495378240740742</v>
      </c>
    </row>
    <row r="111" spans="1:23" s="30" customFormat="1">
      <c r="A111" s="31" t="s">
        <v>17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32"/>
      <c r="W111" s="33"/>
    </row>
    <row r="112" spans="1:23" s="30" customFormat="1">
      <c r="A112" s="27" t="s">
        <v>5</v>
      </c>
      <c r="B112" s="46">
        <v>8.3352063333333337</v>
      </c>
      <c r="C112" s="46">
        <v>9.4217743333333335</v>
      </c>
      <c r="D112" s="46">
        <v>7.6358853333333334</v>
      </c>
      <c r="E112" s="46">
        <v>7.6358853333333334</v>
      </c>
      <c r="F112" s="46">
        <v>7.6358853333333334</v>
      </c>
      <c r="G112" s="46">
        <v>7.6358853333333334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32">
        <v>48.300522000000001</v>
      </c>
      <c r="W112" s="33">
        <v>2.4150261</v>
      </c>
    </row>
    <row r="113" spans="1:23" s="30" customFormat="1">
      <c r="A113" s="27" t="s">
        <v>6</v>
      </c>
      <c r="B113" s="62">
        <v>0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6.1416666666666666</v>
      </c>
      <c r="I113" s="62">
        <v>6.1416666666666666</v>
      </c>
      <c r="J113" s="62">
        <v>6.1416666666666666</v>
      </c>
      <c r="K113" s="62">
        <v>6.1416666666666666</v>
      </c>
      <c r="L113" s="62">
        <v>6.1416666666666666</v>
      </c>
      <c r="M113" s="62">
        <v>6.1416666666666666</v>
      </c>
      <c r="N113" s="62">
        <v>6.1416666666666666</v>
      </c>
      <c r="O113" s="62">
        <v>6.1416666666666666</v>
      </c>
      <c r="P113" s="62">
        <v>6.1416666666666666</v>
      </c>
      <c r="Q113" s="62">
        <v>6.1416666666666666</v>
      </c>
      <c r="R113" s="62">
        <v>6.1416666666666666</v>
      </c>
      <c r="S113" s="62">
        <v>6.1416666666666666</v>
      </c>
      <c r="T113" s="62">
        <v>6.1416666666666666</v>
      </c>
      <c r="U113" s="62">
        <v>6.1416666666666666</v>
      </c>
      <c r="V113" s="32">
        <v>85.983333333333334</v>
      </c>
      <c r="W113" s="33">
        <v>4.2991666666666664</v>
      </c>
    </row>
    <row r="114" spans="1:23" s="30" customFormat="1">
      <c r="A114" s="34" t="s">
        <v>2</v>
      </c>
      <c r="B114" s="49">
        <v>8.3352063333333337</v>
      </c>
      <c r="C114" s="49">
        <v>9.4217743333333335</v>
      </c>
      <c r="D114" s="49">
        <v>7.6358853333333334</v>
      </c>
      <c r="E114" s="49">
        <v>7.6358853333333334</v>
      </c>
      <c r="F114" s="49">
        <v>7.6358853333333334</v>
      </c>
      <c r="G114" s="49">
        <v>7.6358853333333334</v>
      </c>
      <c r="H114" s="49">
        <v>6.1416666666666666</v>
      </c>
      <c r="I114" s="49">
        <v>6.1416666666666666</v>
      </c>
      <c r="J114" s="49">
        <v>6.1416666666666666</v>
      </c>
      <c r="K114" s="49">
        <v>6.1416666666666666</v>
      </c>
      <c r="L114" s="49">
        <v>6.1416666666666666</v>
      </c>
      <c r="M114" s="49">
        <v>6.1416666666666666</v>
      </c>
      <c r="N114" s="49">
        <v>6.1416666666666666</v>
      </c>
      <c r="O114" s="49">
        <v>6.1416666666666666</v>
      </c>
      <c r="P114" s="49">
        <v>6.1416666666666666</v>
      </c>
      <c r="Q114" s="49">
        <v>6.1416666666666666</v>
      </c>
      <c r="R114" s="49">
        <v>6.1416666666666666</v>
      </c>
      <c r="S114" s="49">
        <v>6.1416666666666666</v>
      </c>
      <c r="T114" s="49">
        <v>6.1416666666666666</v>
      </c>
      <c r="U114" s="49">
        <v>6.1416666666666666</v>
      </c>
      <c r="V114" s="50">
        <v>134.28385533333335</v>
      </c>
      <c r="W114" s="52">
        <v>6.7141927666666676</v>
      </c>
    </row>
    <row r="115" spans="1:23">
      <c r="A115" s="7" t="s">
        <v>21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8"/>
      <c r="W115" s="29"/>
    </row>
    <row r="116" spans="1:23" s="39" customFormat="1">
      <c r="A116" s="8" t="s">
        <v>5</v>
      </c>
      <c r="B116" s="63">
        <f>B112+B108+B104+B100+B96+B92+B88+B84+B80+B76+B72+B68</f>
        <v>45.339677376628359</v>
      </c>
      <c r="C116" s="63">
        <f t="shared" ref="C116:U116" si="64">C112+C108+C104+C100+C96+C92+C88+C84+C80+C76+C72+C68</f>
        <v>95.323490173850573</v>
      </c>
      <c r="D116" s="63">
        <f t="shared" si="64"/>
        <v>174.8173882108876</v>
      </c>
      <c r="E116" s="63">
        <f t="shared" si="64"/>
        <v>7.9063511738505747</v>
      </c>
      <c r="F116" s="63">
        <f t="shared" si="64"/>
        <v>39.515101173850574</v>
      </c>
      <c r="G116" s="63">
        <f t="shared" si="64"/>
        <v>7.7113511738505744</v>
      </c>
      <c r="H116" s="63">
        <f t="shared" si="64"/>
        <v>7.5465840517241381E-2</v>
      </c>
      <c r="I116" s="63">
        <f t="shared" si="64"/>
        <v>0.30846584051724141</v>
      </c>
      <c r="J116" s="63">
        <f t="shared" si="64"/>
        <v>7.5465840517241381E-2</v>
      </c>
      <c r="K116" s="63">
        <f t="shared" si="64"/>
        <v>161.77171584051723</v>
      </c>
      <c r="L116" s="63">
        <f t="shared" si="64"/>
        <v>7.5465840517241381E-2</v>
      </c>
      <c r="M116" s="63">
        <f t="shared" si="64"/>
        <v>0.26546584051724142</v>
      </c>
      <c r="N116" s="63">
        <f t="shared" si="64"/>
        <v>7.5465840517241381E-2</v>
      </c>
      <c r="O116" s="63">
        <f t="shared" si="64"/>
        <v>7.5465840517241381E-2</v>
      </c>
      <c r="P116" s="63">
        <f t="shared" si="64"/>
        <v>0.63821584051724145</v>
      </c>
      <c r="Q116" s="63">
        <f t="shared" si="64"/>
        <v>2.1554658405172415</v>
      </c>
      <c r="R116" s="63">
        <f t="shared" si="64"/>
        <v>7.5465840517241381E-2</v>
      </c>
      <c r="S116" s="63">
        <f t="shared" si="64"/>
        <v>0.10346584051724139</v>
      </c>
      <c r="T116" s="63">
        <f t="shared" si="64"/>
        <v>7.5465840517241381E-2</v>
      </c>
      <c r="U116" s="63">
        <f t="shared" si="64"/>
        <v>0.17921584051724138</v>
      </c>
      <c r="V116" s="64">
        <f t="shared" ref="V116:V117" si="65">SUM(B116:U116)</f>
        <v>536.56363105015976</v>
      </c>
      <c r="W116" s="65">
        <f t="shared" ref="W116:W117" si="66">V116/20</f>
        <v>26.828181552507989</v>
      </c>
    </row>
    <row r="117" spans="1:23" s="39" customFormat="1">
      <c r="A117" s="8" t="s">
        <v>6</v>
      </c>
      <c r="B117" s="63">
        <f>B113+B109+B105+B101+B97+B93+B89+B85+B81+B77+B73+B69</f>
        <v>44.340391061066185</v>
      </c>
      <c r="C117" s="63">
        <f t="shared" ref="C117:U117" si="67">C113+C109+C105+C101+C97+C93+C89+C85+C81+C77+C73+C69</f>
        <v>20.06431006106618</v>
      </c>
      <c r="D117" s="63">
        <f t="shared" si="67"/>
        <v>20.057560061066184</v>
      </c>
      <c r="E117" s="63">
        <f t="shared" si="67"/>
        <v>20.243860061066179</v>
      </c>
      <c r="F117" s="63">
        <f t="shared" si="67"/>
        <v>20.059420161066186</v>
      </c>
      <c r="G117" s="63">
        <f t="shared" si="67"/>
        <v>20.052670161066182</v>
      </c>
      <c r="H117" s="63">
        <f t="shared" si="67"/>
        <v>26.380237955357373</v>
      </c>
      <c r="I117" s="63">
        <f t="shared" si="67"/>
        <v>26.203387955357371</v>
      </c>
      <c r="J117" s="63">
        <f t="shared" si="67"/>
        <v>26.212837955357372</v>
      </c>
      <c r="K117" s="63">
        <f t="shared" si="67"/>
        <v>26.380237955357373</v>
      </c>
      <c r="L117" s="63">
        <f t="shared" si="67"/>
        <v>26.203387955357371</v>
      </c>
      <c r="M117" s="63">
        <f>M113+M109+M105+M101+M97+M93+M89+M85+M81+M77+M73+M69</f>
        <v>26.203387955357371</v>
      </c>
      <c r="N117" s="63">
        <f t="shared" si="67"/>
        <v>26.380237955357373</v>
      </c>
      <c r="O117" s="63">
        <f t="shared" si="67"/>
        <v>26.212837955357372</v>
      </c>
      <c r="P117" s="63">
        <f t="shared" si="67"/>
        <v>26.203387955357371</v>
      </c>
      <c r="Q117" s="63">
        <f t="shared" si="67"/>
        <v>26.373487955357376</v>
      </c>
      <c r="R117" s="63">
        <f t="shared" si="67"/>
        <v>26.203387955357371</v>
      </c>
      <c r="S117" s="63">
        <f t="shared" si="67"/>
        <v>26.203387955357371</v>
      </c>
      <c r="T117" s="63">
        <f t="shared" si="67"/>
        <v>26.386987955357377</v>
      </c>
      <c r="U117" s="63">
        <f t="shared" si="67"/>
        <v>26.203387955357371</v>
      </c>
      <c r="V117" s="64">
        <f t="shared" si="65"/>
        <v>512.56879294140026</v>
      </c>
      <c r="W117" s="65">
        <f t="shared" si="66"/>
        <v>25.628439647070014</v>
      </c>
    </row>
    <row r="118" spans="1:23" s="39" customFormat="1">
      <c r="A118" s="38" t="s">
        <v>2</v>
      </c>
      <c r="B118" s="66">
        <f>B117+B116</f>
        <v>89.680068437694544</v>
      </c>
      <c r="C118" s="66">
        <f t="shared" ref="C118:U118" si="68">C117+C116</f>
        <v>115.38780023491675</v>
      </c>
      <c r="D118" s="66">
        <f t="shared" si="68"/>
        <v>194.87494827195377</v>
      </c>
      <c r="E118" s="66">
        <f t="shared" si="68"/>
        <v>28.150211234916753</v>
      </c>
      <c r="F118" s="66">
        <f t="shared" si="68"/>
        <v>59.57452133491676</v>
      </c>
      <c r="G118" s="66">
        <f t="shared" si="68"/>
        <v>27.764021334916755</v>
      </c>
      <c r="H118" s="66">
        <f t="shared" si="68"/>
        <v>26.455703795874616</v>
      </c>
      <c r="I118" s="66">
        <f t="shared" si="68"/>
        <v>26.511853795874611</v>
      </c>
      <c r="J118" s="66">
        <f t="shared" si="68"/>
        <v>26.288303795874615</v>
      </c>
      <c r="K118" s="66">
        <f t="shared" si="68"/>
        <v>188.15195379587459</v>
      </c>
      <c r="L118" s="66">
        <f t="shared" si="68"/>
        <v>26.278853795874614</v>
      </c>
      <c r="M118" s="66">
        <f t="shared" si="68"/>
        <v>26.468853795874612</v>
      </c>
      <c r="N118" s="66">
        <f t="shared" si="68"/>
        <v>26.455703795874616</v>
      </c>
      <c r="O118" s="66">
        <f t="shared" si="68"/>
        <v>26.288303795874615</v>
      </c>
      <c r="P118" s="66">
        <f t="shared" si="68"/>
        <v>26.841603795874612</v>
      </c>
      <c r="Q118" s="66">
        <f t="shared" si="68"/>
        <v>28.528953795874617</v>
      </c>
      <c r="R118" s="66">
        <f t="shared" si="68"/>
        <v>26.278853795874614</v>
      </c>
      <c r="S118" s="66">
        <f t="shared" si="68"/>
        <v>26.306853795874613</v>
      </c>
      <c r="T118" s="66">
        <f t="shared" si="68"/>
        <v>26.46245379587462</v>
      </c>
      <c r="U118" s="66">
        <f t="shared" si="68"/>
        <v>26.382603795874612</v>
      </c>
      <c r="V118" s="64">
        <f>SUM(B118:U118)</f>
        <v>1049.1324239915598</v>
      </c>
      <c r="W118" s="65">
        <f>V118/20</f>
        <v>52.456621199577988</v>
      </c>
    </row>
    <row r="119" spans="1:23" s="39" customFormat="1" ht="15.75" thickBot="1">
      <c r="A119" s="6" t="s">
        <v>14</v>
      </c>
      <c r="B119" s="67" t="s">
        <v>15</v>
      </c>
      <c r="C119" s="67" t="s">
        <v>15</v>
      </c>
      <c r="D119" s="67" t="s">
        <v>15</v>
      </c>
      <c r="E119" s="67" t="s">
        <v>15</v>
      </c>
      <c r="F119" s="67" t="s">
        <v>15</v>
      </c>
      <c r="G119" s="67" t="s">
        <v>15</v>
      </c>
      <c r="H119" s="67" t="s">
        <v>15</v>
      </c>
      <c r="I119" s="67" t="s">
        <v>15</v>
      </c>
      <c r="J119" s="67" t="s">
        <v>15</v>
      </c>
      <c r="K119" s="67" t="s">
        <v>15</v>
      </c>
      <c r="L119" s="67" t="s">
        <v>15</v>
      </c>
      <c r="M119" s="67" t="s">
        <v>15</v>
      </c>
      <c r="N119" s="67" t="s">
        <v>15</v>
      </c>
      <c r="O119" s="67" t="s">
        <v>15</v>
      </c>
      <c r="P119" s="67" t="s">
        <v>15</v>
      </c>
      <c r="Q119" s="67" t="s">
        <v>15</v>
      </c>
      <c r="R119" s="67" t="s">
        <v>15</v>
      </c>
      <c r="S119" s="67" t="s">
        <v>15</v>
      </c>
      <c r="T119" s="67" t="s">
        <v>15</v>
      </c>
      <c r="U119" s="67" t="s">
        <v>15</v>
      </c>
      <c r="V119" s="68">
        <f>NPV("3.5%",B118:U118)</f>
        <v>817.98275931529724</v>
      </c>
      <c r="W119" s="69" t="s">
        <v>15</v>
      </c>
    </row>
    <row r="120" spans="1:23" ht="15.75" thickBo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thickBot="1">
      <c r="A121" s="16" t="s">
        <v>35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23"/>
      <c r="W121" s="24"/>
    </row>
    <row r="122" spans="1:23">
      <c r="A122" s="2" t="s">
        <v>1</v>
      </c>
      <c r="B122" s="3">
        <v>2013</v>
      </c>
      <c r="C122" s="3">
        <v>2014</v>
      </c>
      <c r="D122" s="3">
        <v>2015</v>
      </c>
      <c r="E122" s="3">
        <v>2016</v>
      </c>
      <c r="F122" s="3">
        <v>2017</v>
      </c>
      <c r="G122" s="3">
        <v>2018</v>
      </c>
      <c r="H122" s="3">
        <v>2019</v>
      </c>
      <c r="I122" s="3">
        <v>2020</v>
      </c>
      <c r="J122" s="3">
        <v>2021</v>
      </c>
      <c r="K122" s="3">
        <v>2022</v>
      </c>
      <c r="L122" s="3">
        <v>2023</v>
      </c>
      <c r="M122" s="3">
        <v>2024</v>
      </c>
      <c r="N122" s="3">
        <v>2025</v>
      </c>
      <c r="O122" s="3">
        <v>2026</v>
      </c>
      <c r="P122" s="3">
        <v>2027</v>
      </c>
      <c r="Q122" s="3">
        <v>2028</v>
      </c>
      <c r="R122" s="3">
        <v>2029</v>
      </c>
      <c r="S122" s="3">
        <v>2030</v>
      </c>
      <c r="T122" s="3">
        <v>2031</v>
      </c>
      <c r="U122" s="3">
        <v>2032</v>
      </c>
      <c r="V122" s="11" t="s">
        <v>2</v>
      </c>
      <c r="W122" s="13" t="s">
        <v>3</v>
      </c>
    </row>
    <row r="123" spans="1:23" ht="15.75" thickBot="1">
      <c r="A123" s="5" t="s">
        <v>4</v>
      </c>
      <c r="B123" s="6">
        <v>1</v>
      </c>
      <c r="C123" s="6">
        <v>2</v>
      </c>
      <c r="D123" s="6">
        <v>3</v>
      </c>
      <c r="E123" s="6">
        <v>4</v>
      </c>
      <c r="F123" s="6">
        <v>5</v>
      </c>
      <c r="G123" s="6">
        <v>6</v>
      </c>
      <c r="H123" s="6">
        <v>7</v>
      </c>
      <c r="I123" s="6">
        <v>8</v>
      </c>
      <c r="J123" s="6">
        <v>9</v>
      </c>
      <c r="K123" s="6">
        <v>10</v>
      </c>
      <c r="L123" s="6">
        <v>11</v>
      </c>
      <c r="M123" s="6">
        <v>12</v>
      </c>
      <c r="N123" s="6">
        <v>13</v>
      </c>
      <c r="O123" s="6">
        <v>14</v>
      </c>
      <c r="P123" s="6">
        <v>15</v>
      </c>
      <c r="Q123" s="6">
        <v>16</v>
      </c>
      <c r="R123" s="6">
        <v>17</v>
      </c>
      <c r="S123" s="6">
        <v>18</v>
      </c>
      <c r="T123" s="6">
        <v>19</v>
      </c>
      <c r="U123" s="6">
        <v>20</v>
      </c>
      <c r="V123" s="12"/>
      <c r="W123" s="14"/>
    </row>
    <row r="124" spans="1:23" s="30" customFormat="1">
      <c r="A124" s="26" t="s">
        <v>9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1"/>
      <c r="W124" s="44"/>
    </row>
    <row r="125" spans="1:23" s="30" customFormat="1">
      <c r="A125" s="27" t="s">
        <v>5</v>
      </c>
      <c r="B125" s="53">
        <v>5.4000000000000006E-2</v>
      </c>
      <c r="C125" s="53">
        <v>0</v>
      </c>
      <c r="D125" s="53">
        <v>0</v>
      </c>
      <c r="E125" s="53">
        <v>0</v>
      </c>
      <c r="F125" s="53">
        <v>5.4000000000000006E-2</v>
      </c>
      <c r="G125" s="53">
        <v>0</v>
      </c>
      <c r="H125" s="53">
        <v>0</v>
      </c>
      <c r="I125" s="53">
        <v>0</v>
      </c>
      <c r="J125" s="53">
        <v>5.4000000000000006E-2</v>
      </c>
      <c r="K125" s="53">
        <v>0</v>
      </c>
      <c r="L125" s="53">
        <v>0</v>
      </c>
      <c r="M125" s="53">
        <v>0</v>
      </c>
      <c r="N125" s="53">
        <v>0</v>
      </c>
      <c r="O125" s="53">
        <v>0.13500000000000001</v>
      </c>
      <c r="P125" s="53">
        <v>5.4000000000000006E-2</v>
      </c>
      <c r="Q125" s="53">
        <v>5.4000000000000006E-2</v>
      </c>
      <c r="R125" s="53">
        <v>0</v>
      </c>
      <c r="S125" s="53">
        <v>0</v>
      </c>
      <c r="T125" s="53">
        <v>0</v>
      </c>
      <c r="U125" s="53">
        <v>5.4000000000000006E-2</v>
      </c>
      <c r="V125" s="32">
        <v>0.45900000000000002</v>
      </c>
      <c r="W125" s="33">
        <v>2.2950000000000002E-2</v>
      </c>
    </row>
    <row r="126" spans="1:23" s="30" customFormat="1">
      <c r="A126" s="27" t="s">
        <v>6</v>
      </c>
      <c r="B126" s="53">
        <v>0.02</v>
      </c>
      <c r="C126" s="53">
        <v>0.02</v>
      </c>
      <c r="D126" s="53">
        <v>0.02</v>
      </c>
      <c r="E126" s="53">
        <v>0.02</v>
      </c>
      <c r="F126" s="53">
        <v>0.02</v>
      </c>
      <c r="G126" s="53">
        <v>0.02</v>
      </c>
      <c r="H126" s="53">
        <v>0.02</v>
      </c>
      <c r="I126" s="53">
        <v>0.02</v>
      </c>
      <c r="J126" s="53">
        <v>0.02</v>
      </c>
      <c r="K126" s="53">
        <v>0.02</v>
      </c>
      <c r="L126" s="53">
        <v>0.02</v>
      </c>
      <c r="M126" s="53">
        <v>0.02</v>
      </c>
      <c r="N126" s="53">
        <v>0.02</v>
      </c>
      <c r="O126" s="53">
        <v>0.02</v>
      </c>
      <c r="P126" s="53">
        <v>0.02</v>
      </c>
      <c r="Q126" s="53">
        <v>0.02</v>
      </c>
      <c r="R126" s="53">
        <v>0.02</v>
      </c>
      <c r="S126" s="53">
        <v>0.02</v>
      </c>
      <c r="T126" s="53">
        <v>0.02</v>
      </c>
      <c r="U126" s="53">
        <v>0.02</v>
      </c>
      <c r="V126" s="32">
        <v>0.40000000000000008</v>
      </c>
      <c r="W126" s="33">
        <v>2.0000000000000004E-2</v>
      </c>
    </row>
    <row r="127" spans="1:23" s="30" customFormat="1">
      <c r="A127" s="34" t="s">
        <v>2</v>
      </c>
      <c r="B127" s="49">
        <v>7.400000000000001E-2</v>
      </c>
      <c r="C127" s="49">
        <v>0.02</v>
      </c>
      <c r="D127" s="49">
        <v>0.02</v>
      </c>
      <c r="E127" s="49">
        <v>0.02</v>
      </c>
      <c r="F127" s="49">
        <v>7.400000000000001E-2</v>
      </c>
      <c r="G127" s="49">
        <v>0.02</v>
      </c>
      <c r="H127" s="49">
        <v>0.02</v>
      </c>
      <c r="I127" s="49">
        <v>0.02</v>
      </c>
      <c r="J127" s="49">
        <v>7.400000000000001E-2</v>
      </c>
      <c r="K127" s="49">
        <v>0.02</v>
      </c>
      <c r="L127" s="49">
        <v>0.02</v>
      </c>
      <c r="M127" s="49">
        <v>0.02</v>
      </c>
      <c r="N127" s="49">
        <v>0.02</v>
      </c>
      <c r="O127" s="49">
        <v>0.155</v>
      </c>
      <c r="P127" s="49">
        <v>7.400000000000001E-2</v>
      </c>
      <c r="Q127" s="49">
        <v>7.400000000000001E-2</v>
      </c>
      <c r="R127" s="49">
        <v>0.02</v>
      </c>
      <c r="S127" s="49">
        <v>0.02</v>
      </c>
      <c r="T127" s="49">
        <v>0.02</v>
      </c>
      <c r="U127" s="49">
        <v>7.400000000000001E-2</v>
      </c>
      <c r="V127" s="50">
        <v>0.85900000000000021</v>
      </c>
      <c r="W127" s="52">
        <v>4.2950000000000009E-2</v>
      </c>
    </row>
    <row r="128" spans="1:23">
      <c r="A128" s="7" t="s">
        <v>30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32"/>
      <c r="W128" s="33"/>
    </row>
    <row r="129" spans="1:23">
      <c r="A129" s="4" t="s">
        <v>5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32">
        <v>0</v>
      </c>
      <c r="W129" s="33">
        <v>0</v>
      </c>
    </row>
    <row r="130" spans="1:23">
      <c r="A130" s="4" t="s">
        <v>6</v>
      </c>
      <c r="B130" s="53">
        <v>0.13927375</v>
      </c>
      <c r="C130" s="53">
        <v>0.13927375</v>
      </c>
      <c r="D130" s="53">
        <v>0.13927375</v>
      </c>
      <c r="E130" s="53">
        <v>0.13927375</v>
      </c>
      <c r="F130" s="53">
        <v>0.13927375</v>
      </c>
      <c r="G130" s="53">
        <v>0.13927375</v>
      </c>
      <c r="H130" s="53">
        <v>0.13927375</v>
      </c>
      <c r="I130" s="53">
        <v>0.13927375</v>
      </c>
      <c r="J130" s="53">
        <v>0.13927375</v>
      </c>
      <c r="K130" s="53">
        <v>0.13927375</v>
      </c>
      <c r="L130" s="53">
        <v>0.13927375</v>
      </c>
      <c r="M130" s="53">
        <v>0.13927375</v>
      </c>
      <c r="N130" s="53">
        <v>0.13927375</v>
      </c>
      <c r="O130" s="53">
        <v>0.13927375</v>
      </c>
      <c r="P130" s="53">
        <v>0.13927375</v>
      </c>
      <c r="Q130" s="53">
        <v>0.13927375</v>
      </c>
      <c r="R130" s="53">
        <v>0.13927375</v>
      </c>
      <c r="S130" s="53">
        <v>0.13927375</v>
      </c>
      <c r="T130" s="53">
        <v>0.13927375</v>
      </c>
      <c r="U130" s="53">
        <v>0.13927375</v>
      </c>
      <c r="V130" s="32">
        <v>2.7854750000000008</v>
      </c>
      <c r="W130" s="33">
        <v>0.13927375000000003</v>
      </c>
    </row>
    <row r="131" spans="1:23">
      <c r="A131" s="9" t="s">
        <v>2</v>
      </c>
      <c r="B131" s="49">
        <v>0.13927375</v>
      </c>
      <c r="C131" s="49">
        <v>0.13927375</v>
      </c>
      <c r="D131" s="49">
        <v>0.13927375</v>
      </c>
      <c r="E131" s="49">
        <v>0.13927375</v>
      </c>
      <c r="F131" s="49">
        <v>0.13927375</v>
      </c>
      <c r="G131" s="49">
        <v>0.13927375</v>
      </c>
      <c r="H131" s="49">
        <v>0.13927375</v>
      </c>
      <c r="I131" s="49">
        <v>0.13927375</v>
      </c>
      <c r="J131" s="49">
        <v>0.13927375</v>
      </c>
      <c r="K131" s="49">
        <v>0.13927375</v>
      </c>
      <c r="L131" s="49">
        <v>0.13927375</v>
      </c>
      <c r="M131" s="49">
        <v>0.13927375</v>
      </c>
      <c r="N131" s="49">
        <v>0.13927375</v>
      </c>
      <c r="O131" s="49">
        <v>0.13927375</v>
      </c>
      <c r="P131" s="49">
        <v>0.13927375</v>
      </c>
      <c r="Q131" s="49">
        <v>0.13927375</v>
      </c>
      <c r="R131" s="49">
        <v>0.13927375</v>
      </c>
      <c r="S131" s="49">
        <v>0.13927375</v>
      </c>
      <c r="T131" s="49">
        <v>0.13927375</v>
      </c>
      <c r="U131" s="51">
        <v>0.13927375</v>
      </c>
      <c r="V131" s="50">
        <v>2.7854750000000008</v>
      </c>
      <c r="W131" s="52">
        <v>0.13927375000000003</v>
      </c>
    </row>
    <row r="132" spans="1:23">
      <c r="A132" s="7" t="s">
        <v>29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8"/>
      <c r="W132" s="29"/>
    </row>
    <row r="133" spans="1:23">
      <c r="A133" s="4" t="s">
        <v>5</v>
      </c>
      <c r="B133" s="53">
        <f>(B19+B76)/2</f>
        <v>0</v>
      </c>
      <c r="C133" s="53">
        <f t="shared" ref="C133:U133" si="69">(C19+C76)/2</f>
        <v>0</v>
      </c>
      <c r="D133" s="53">
        <f t="shared" si="69"/>
        <v>0</v>
      </c>
      <c r="E133" s="53">
        <f t="shared" si="69"/>
        <v>0</v>
      </c>
      <c r="F133" s="53">
        <f t="shared" si="69"/>
        <v>0.04</v>
      </c>
      <c r="G133" s="53">
        <f t="shared" si="69"/>
        <v>0</v>
      </c>
      <c r="H133" s="53">
        <f t="shared" si="69"/>
        <v>0</v>
      </c>
      <c r="I133" s="53">
        <f t="shared" si="69"/>
        <v>0</v>
      </c>
      <c r="J133" s="53">
        <f t="shared" si="69"/>
        <v>0</v>
      </c>
      <c r="K133" s="53">
        <f t="shared" si="69"/>
        <v>0.04</v>
      </c>
      <c r="L133" s="53">
        <f t="shared" si="69"/>
        <v>0</v>
      </c>
      <c r="M133" s="53">
        <f t="shared" si="69"/>
        <v>0</v>
      </c>
      <c r="N133" s="53">
        <f t="shared" si="69"/>
        <v>0</v>
      </c>
      <c r="O133" s="53">
        <f t="shared" si="69"/>
        <v>0</v>
      </c>
      <c r="P133" s="53">
        <f t="shared" si="69"/>
        <v>0.04</v>
      </c>
      <c r="Q133" s="53">
        <f t="shared" si="69"/>
        <v>0</v>
      </c>
      <c r="R133" s="53">
        <f t="shared" si="69"/>
        <v>0</v>
      </c>
      <c r="S133" s="53">
        <f t="shared" si="69"/>
        <v>0</v>
      </c>
      <c r="T133" s="53">
        <f t="shared" si="69"/>
        <v>0</v>
      </c>
      <c r="U133" s="53">
        <f t="shared" si="69"/>
        <v>0.04</v>
      </c>
      <c r="V133" s="32">
        <f t="shared" ref="V133:V134" si="70">SUM(B133:U133)</f>
        <v>0.16</v>
      </c>
      <c r="W133" s="33">
        <f t="shared" ref="W133:W134" si="71">V133/20</f>
        <v>8.0000000000000002E-3</v>
      </c>
    </row>
    <row r="134" spans="1:23">
      <c r="A134" s="4" t="s">
        <v>6</v>
      </c>
      <c r="B134" s="53">
        <f t="shared" ref="B134:U134" si="72">(B20+B77)/2</f>
        <v>0</v>
      </c>
      <c r="C134" s="53">
        <f t="shared" si="72"/>
        <v>0</v>
      </c>
      <c r="D134" s="53">
        <f t="shared" si="72"/>
        <v>0</v>
      </c>
      <c r="E134" s="53">
        <f t="shared" si="72"/>
        <v>0</v>
      </c>
      <c r="F134" s="53">
        <f t="shared" si="72"/>
        <v>0</v>
      </c>
      <c r="G134" s="53">
        <f t="shared" si="72"/>
        <v>0</v>
      </c>
      <c r="H134" s="53">
        <f t="shared" si="72"/>
        <v>0</v>
      </c>
      <c r="I134" s="53">
        <f t="shared" si="72"/>
        <v>0</v>
      </c>
      <c r="J134" s="53">
        <f t="shared" si="72"/>
        <v>0</v>
      </c>
      <c r="K134" s="53">
        <f t="shared" si="72"/>
        <v>0</v>
      </c>
      <c r="L134" s="53">
        <f t="shared" si="72"/>
        <v>0</v>
      </c>
      <c r="M134" s="53">
        <f t="shared" si="72"/>
        <v>0</v>
      </c>
      <c r="N134" s="53">
        <f t="shared" si="72"/>
        <v>0</v>
      </c>
      <c r="O134" s="53">
        <f t="shared" si="72"/>
        <v>0</v>
      </c>
      <c r="P134" s="53">
        <f t="shared" si="72"/>
        <v>0</v>
      </c>
      <c r="Q134" s="53">
        <f t="shared" si="72"/>
        <v>0</v>
      </c>
      <c r="R134" s="53">
        <f t="shared" si="72"/>
        <v>0</v>
      </c>
      <c r="S134" s="53">
        <f t="shared" si="72"/>
        <v>0</v>
      </c>
      <c r="T134" s="53">
        <f t="shared" si="72"/>
        <v>0</v>
      </c>
      <c r="U134" s="53">
        <f t="shared" si="72"/>
        <v>0</v>
      </c>
      <c r="V134" s="32">
        <f t="shared" si="70"/>
        <v>0</v>
      </c>
      <c r="W134" s="33">
        <f t="shared" si="71"/>
        <v>0</v>
      </c>
    </row>
    <row r="135" spans="1:23">
      <c r="A135" s="9" t="s">
        <v>2</v>
      </c>
      <c r="B135" s="49">
        <f>B134+B133</f>
        <v>0</v>
      </c>
      <c r="C135" s="49">
        <f t="shared" ref="C135:U135" si="73">C134+C133</f>
        <v>0</v>
      </c>
      <c r="D135" s="49">
        <f t="shared" si="73"/>
        <v>0</v>
      </c>
      <c r="E135" s="49">
        <f t="shared" si="73"/>
        <v>0</v>
      </c>
      <c r="F135" s="49">
        <f t="shared" si="73"/>
        <v>0.04</v>
      </c>
      <c r="G135" s="49">
        <f t="shared" si="73"/>
        <v>0</v>
      </c>
      <c r="H135" s="49">
        <f t="shared" si="73"/>
        <v>0</v>
      </c>
      <c r="I135" s="49">
        <f t="shared" si="73"/>
        <v>0</v>
      </c>
      <c r="J135" s="49">
        <f t="shared" si="73"/>
        <v>0</v>
      </c>
      <c r="K135" s="49">
        <f t="shared" si="73"/>
        <v>0.04</v>
      </c>
      <c r="L135" s="49">
        <f t="shared" si="73"/>
        <v>0</v>
      </c>
      <c r="M135" s="49">
        <f t="shared" si="73"/>
        <v>0</v>
      </c>
      <c r="N135" s="49">
        <f t="shared" si="73"/>
        <v>0</v>
      </c>
      <c r="O135" s="49">
        <f t="shared" si="73"/>
        <v>0</v>
      </c>
      <c r="P135" s="49">
        <f t="shared" si="73"/>
        <v>0.04</v>
      </c>
      <c r="Q135" s="49">
        <f t="shared" si="73"/>
        <v>0</v>
      </c>
      <c r="R135" s="49">
        <f t="shared" si="73"/>
        <v>0</v>
      </c>
      <c r="S135" s="49">
        <f t="shared" si="73"/>
        <v>0</v>
      </c>
      <c r="T135" s="49">
        <f t="shared" si="73"/>
        <v>0</v>
      </c>
      <c r="U135" s="49">
        <f t="shared" si="73"/>
        <v>0.04</v>
      </c>
      <c r="V135" s="50">
        <f>SUM(B135:U135)</f>
        <v>0.16</v>
      </c>
      <c r="W135" s="52">
        <f>V135/20</f>
        <v>8.0000000000000002E-3</v>
      </c>
    </row>
    <row r="136" spans="1:23" s="30" customFormat="1">
      <c r="A136" s="26" t="s">
        <v>24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8"/>
      <c r="W136" s="29"/>
    </row>
    <row r="137" spans="1:23" s="30" customFormat="1">
      <c r="A137" s="27" t="s">
        <v>5</v>
      </c>
      <c r="B137" s="53">
        <v>0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32">
        <v>0</v>
      </c>
      <c r="W137" s="33">
        <v>0</v>
      </c>
    </row>
    <row r="138" spans="1:23" s="30" customFormat="1">
      <c r="A138" s="27" t="s">
        <v>6</v>
      </c>
      <c r="B138" s="53">
        <v>3.4616620232420772</v>
      </c>
      <c r="C138" s="53">
        <v>3.4616620232420772</v>
      </c>
      <c r="D138" s="53">
        <v>3.4616620232420772</v>
      </c>
      <c r="E138" s="53">
        <v>3.4616620232420772</v>
      </c>
      <c r="F138" s="53">
        <v>3.4616620232420772</v>
      </c>
      <c r="G138" s="53">
        <v>3.4616620232420772</v>
      </c>
      <c r="H138" s="53">
        <v>3.4707131508666018</v>
      </c>
      <c r="I138" s="53">
        <v>3.4707131508666018</v>
      </c>
      <c r="J138" s="53">
        <v>3.4707131508666018</v>
      </c>
      <c r="K138" s="53">
        <v>3.4707131508666018</v>
      </c>
      <c r="L138" s="53">
        <v>3.4707131508666018</v>
      </c>
      <c r="M138" s="53">
        <v>3.4707131508666018</v>
      </c>
      <c r="N138" s="53">
        <v>3.4707131508666018</v>
      </c>
      <c r="O138" s="53">
        <v>3.4707131508666018</v>
      </c>
      <c r="P138" s="53">
        <v>3.4707131508666018</v>
      </c>
      <c r="Q138" s="53">
        <v>3.4707131508666018</v>
      </c>
      <c r="R138" s="53">
        <v>3.4707131508666018</v>
      </c>
      <c r="S138" s="53">
        <v>3.4707131508666018</v>
      </c>
      <c r="T138" s="53">
        <v>3.4707131508666018</v>
      </c>
      <c r="U138" s="53">
        <v>3.4707131508666018</v>
      </c>
      <c r="V138" s="32">
        <v>69.359956251584876</v>
      </c>
      <c r="W138" s="33">
        <v>3.4679978125792439</v>
      </c>
    </row>
    <row r="139" spans="1:23" s="30" customFormat="1">
      <c r="A139" s="34" t="s">
        <v>2</v>
      </c>
      <c r="B139" s="49">
        <v>3.4616620232420772</v>
      </c>
      <c r="C139" s="49">
        <v>3.4616620232420772</v>
      </c>
      <c r="D139" s="49">
        <v>3.4616620232420772</v>
      </c>
      <c r="E139" s="49">
        <v>3.4616620232420772</v>
      </c>
      <c r="F139" s="49">
        <v>3.4616620232420772</v>
      </c>
      <c r="G139" s="49">
        <v>3.4616620232420772</v>
      </c>
      <c r="H139" s="49">
        <v>3.4707131508666018</v>
      </c>
      <c r="I139" s="49">
        <v>3.4707131508666018</v>
      </c>
      <c r="J139" s="49">
        <v>3.4707131508666018</v>
      </c>
      <c r="K139" s="49">
        <v>3.4707131508666018</v>
      </c>
      <c r="L139" s="49">
        <v>3.4707131508666018</v>
      </c>
      <c r="M139" s="49">
        <v>3.4707131508666018</v>
      </c>
      <c r="N139" s="49">
        <v>3.4707131508666018</v>
      </c>
      <c r="O139" s="49">
        <v>3.4707131508666018</v>
      </c>
      <c r="P139" s="49">
        <v>3.4707131508666018</v>
      </c>
      <c r="Q139" s="49">
        <v>3.4707131508666018</v>
      </c>
      <c r="R139" s="49">
        <v>3.4707131508666018</v>
      </c>
      <c r="S139" s="49">
        <v>3.4707131508666018</v>
      </c>
      <c r="T139" s="49">
        <v>3.4707131508666018</v>
      </c>
      <c r="U139" s="49">
        <v>3.4707131508666018</v>
      </c>
      <c r="V139" s="50">
        <v>69.359956251584876</v>
      </c>
      <c r="W139" s="52">
        <v>3.4679978125792439</v>
      </c>
    </row>
    <row r="140" spans="1:23" s="30" customFormat="1">
      <c r="A140" s="26" t="s">
        <v>28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8"/>
      <c r="W140" s="29"/>
    </row>
    <row r="141" spans="1:23" s="30" customFormat="1">
      <c r="A141" s="27" t="s">
        <v>5</v>
      </c>
      <c r="B141" s="53">
        <f>(B27+B84)/2</f>
        <v>0.01</v>
      </c>
      <c r="C141" s="53">
        <f t="shared" ref="C141:U141" si="74">(C27+C84)/2</f>
        <v>0</v>
      </c>
      <c r="D141" s="53">
        <f t="shared" si="74"/>
        <v>0</v>
      </c>
      <c r="E141" s="53">
        <f t="shared" si="74"/>
        <v>0</v>
      </c>
      <c r="F141" s="53">
        <f t="shared" si="74"/>
        <v>0</v>
      </c>
      <c r="G141" s="53">
        <f t="shared" si="74"/>
        <v>0</v>
      </c>
      <c r="H141" s="53">
        <f t="shared" si="74"/>
        <v>0</v>
      </c>
      <c r="I141" s="53">
        <f t="shared" si="74"/>
        <v>0</v>
      </c>
      <c r="J141" s="53">
        <f t="shared" si="74"/>
        <v>0</v>
      </c>
      <c r="K141" s="53">
        <f t="shared" si="74"/>
        <v>0</v>
      </c>
      <c r="L141" s="53">
        <f t="shared" si="74"/>
        <v>0</v>
      </c>
      <c r="M141" s="53">
        <f t="shared" si="74"/>
        <v>0</v>
      </c>
      <c r="N141" s="53">
        <f t="shared" si="74"/>
        <v>0</v>
      </c>
      <c r="O141" s="53">
        <f t="shared" si="74"/>
        <v>0</v>
      </c>
      <c r="P141" s="53">
        <f t="shared" si="74"/>
        <v>0</v>
      </c>
      <c r="Q141" s="53">
        <f t="shared" si="74"/>
        <v>0</v>
      </c>
      <c r="R141" s="53">
        <f t="shared" si="74"/>
        <v>0</v>
      </c>
      <c r="S141" s="53">
        <f t="shared" si="74"/>
        <v>0</v>
      </c>
      <c r="T141" s="53">
        <f t="shared" si="74"/>
        <v>0</v>
      </c>
      <c r="U141" s="53">
        <f t="shared" si="74"/>
        <v>0</v>
      </c>
      <c r="V141" s="32">
        <f t="shared" ref="V141:V142" si="75">SUM(B141:U141)</f>
        <v>0.01</v>
      </c>
      <c r="W141" s="33">
        <f t="shared" ref="W141:W142" si="76">V141/20</f>
        <v>5.0000000000000001E-4</v>
      </c>
    </row>
    <row r="142" spans="1:23" s="30" customFormat="1">
      <c r="A142" s="27" t="s">
        <v>6</v>
      </c>
      <c r="B142" s="53">
        <f t="shared" ref="B142:U142" si="77">(B28+B85)/2</f>
        <v>0</v>
      </c>
      <c r="C142" s="53">
        <f t="shared" si="77"/>
        <v>0</v>
      </c>
      <c r="D142" s="53">
        <f t="shared" si="77"/>
        <v>0</v>
      </c>
      <c r="E142" s="53">
        <f t="shared" si="77"/>
        <v>0</v>
      </c>
      <c r="F142" s="53">
        <f t="shared" si="77"/>
        <v>0</v>
      </c>
      <c r="G142" s="53">
        <f t="shared" si="77"/>
        <v>0</v>
      </c>
      <c r="H142" s="53">
        <f t="shared" si="77"/>
        <v>0</v>
      </c>
      <c r="I142" s="53">
        <f t="shared" si="77"/>
        <v>0</v>
      </c>
      <c r="J142" s="53">
        <f t="shared" si="77"/>
        <v>0</v>
      </c>
      <c r="K142" s="53">
        <f t="shared" si="77"/>
        <v>0</v>
      </c>
      <c r="L142" s="53">
        <f t="shared" si="77"/>
        <v>0</v>
      </c>
      <c r="M142" s="53">
        <f t="shared" si="77"/>
        <v>0</v>
      </c>
      <c r="N142" s="53">
        <f t="shared" si="77"/>
        <v>0</v>
      </c>
      <c r="O142" s="53">
        <f t="shared" si="77"/>
        <v>0</v>
      </c>
      <c r="P142" s="53">
        <f t="shared" si="77"/>
        <v>0</v>
      </c>
      <c r="Q142" s="53">
        <f t="shared" si="77"/>
        <v>0</v>
      </c>
      <c r="R142" s="53">
        <f t="shared" si="77"/>
        <v>0</v>
      </c>
      <c r="S142" s="53">
        <f t="shared" si="77"/>
        <v>0</v>
      </c>
      <c r="T142" s="53">
        <f t="shared" si="77"/>
        <v>0</v>
      </c>
      <c r="U142" s="53">
        <f t="shared" si="77"/>
        <v>0</v>
      </c>
      <c r="V142" s="32">
        <f t="shared" si="75"/>
        <v>0</v>
      </c>
      <c r="W142" s="33">
        <f t="shared" si="76"/>
        <v>0</v>
      </c>
    </row>
    <row r="143" spans="1:23" s="30" customFormat="1">
      <c r="A143" s="34" t="s">
        <v>2</v>
      </c>
      <c r="B143" s="49">
        <f>B142+B141</f>
        <v>0.01</v>
      </c>
      <c r="C143" s="49">
        <f t="shared" ref="C143:U143" si="78">C142+C141</f>
        <v>0</v>
      </c>
      <c r="D143" s="49">
        <f t="shared" si="78"/>
        <v>0</v>
      </c>
      <c r="E143" s="49">
        <f t="shared" si="78"/>
        <v>0</v>
      </c>
      <c r="F143" s="49">
        <f t="shared" si="78"/>
        <v>0</v>
      </c>
      <c r="G143" s="49">
        <f t="shared" si="78"/>
        <v>0</v>
      </c>
      <c r="H143" s="49">
        <f t="shared" si="78"/>
        <v>0</v>
      </c>
      <c r="I143" s="49">
        <f t="shared" si="78"/>
        <v>0</v>
      </c>
      <c r="J143" s="49">
        <f t="shared" si="78"/>
        <v>0</v>
      </c>
      <c r="K143" s="49">
        <f t="shared" si="78"/>
        <v>0</v>
      </c>
      <c r="L143" s="49">
        <f t="shared" si="78"/>
        <v>0</v>
      </c>
      <c r="M143" s="49">
        <f t="shared" si="78"/>
        <v>0</v>
      </c>
      <c r="N143" s="49">
        <f t="shared" si="78"/>
        <v>0</v>
      </c>
      <c r="O143" s="49">
        <f t="shared" si="78"/>
        <v>0</v>
      </c>
      <c r="P143" s="49">
        <f t="shared" si="78"/>
        <v>0</v>
      </c>
      <c r="Q143" s="49">
        <f t="shared" si="78"/>
        <v>0</v>
      </c>
      <c r="R143" s="49">
        <f t="shared" si="78"/>
        <v>0</v>
      </c>
      <c r="S143" s="49">
        <f t="shared" si="78"/>
        <v>0</v>
      </c>
      <c r="T143" s="49">
        <f t="shared" si="78"/>
        <v>0</v>
      </c>
      <c r="U143" s="49">
        <f t="shared" si="78"/>
        <v>0</v>
      </c>
      <c r="V143" s="50">
        <f>SUM(B143:U143)</f>
        <v>0.01</v>
      </c>
      <c r="W143" s="52">
        <f>V143/20</f>
        <v>5.0000000000000001E-4</v>
      </c>
    </row>
    <row r="144" spans="1:23" s="30" customFormat="1">
      <c r="A144" s="31" t="s">
        <v>34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32"/>
      <c r="W144" s="33"/>
    </row>
    <row r="145" spans="1:23" s="30" customFormat="1">
      <c r="A145" s="27" t="s">
        <v>5</v>
      </c>
      <c r="B145" s="20">
        <f>(B88+B31)/2</f>
        <v>0</v>
      </c>
      <c r="C145" s="20">
        <f t="shared" ref="C145:U145" si="79">(C88+C31)/2</f>
        <v>0</v>
      </c>
      <c r="D145" s="20">
        <f t="shared" si="79"/>
        <v>0</v>
      </c>
      <c r="E145" s="20">
        <f t="shared" si="79"/>
        <v>0</v>
      </c>
      <c r="F145" s="20">
        <f t="shared" si="79"/>
        <v>0</v>
      </c>
      <c r="G145" s="20">
        <f t="shared" si="79"/>
        <v>0</v>
      </c>
      <c r="H145" s="20">
        <f t="shared" si="79"/>
        <v>0</v>
      </c>
      <c r="I145" s="20">
        <f t="shared" si="79"/>
        <v>0</v>
      </c>
      <c r="J145" s="20">
        <f t="shared" si="79"/>
        <v>0</v>
      </c>
      <c r="K145" s="20">
        <f t="shared" si="79"/>
        <v>0</v>
      </c>
      <c r="L145" s="20">
        <f t="shared" si="79"/>
        <v>0</v>
      </c>
      <c r="M145" s="20">
        <f t="shared" si="79"/>
        <v>0</v>
      </c>
      <c r="N145" s="20">
        <f t="shared" si="79"/>
        <v>0</v>
      </c>
      <c r="O145" s="20">
        <f t="shared" si="79"/>
        <v>0</v>
      </c>
      <c r="P145" s="20">
        <f t="shared" si="79"/>
        <v>0</v>
      </c>
      <c r="Q145" s="20">
        <f t="shared" si="79"/>
        <v>0</v>
      </c>
      <c r="R145" s="20">
        <f t="shared" si="79"/>
        <v>0</v>
      </c>
      <c r="S145" s="20">
        <f t="shared" si="79"/>
        <v>0</v>
      </c>
      <c r="T145" s="20">
        <f t="shared" si="79"/>
        <v>0</v>
      </c>
      <c r="U145" s="20">
        <f t="shared" si="79"/>
        <v>0</v>
      </c>
      <c r="V145" s="32">
        <f t="shared" ref="V145:V146" si="80">SUM(B145:U145)</f>
        <v>0</v>
      </c>
      <c r="W145" s="33">
        <f t="shared" ref="W145:W146" si="81">V145/20</f>
        <v>0</v>
      </c>
    </row>
    <row r="146" spans="1:23" s="30" customFormat="1">
      <c r="A146" s="27" t="s">
        <v>6</v>
      </c>
      <c r="B146" s="20">
        <f t="shared" ref="B146:U146" si="82">(B89+B32)/2</f>
        <v>7.723843210000001</v>
      </c>
      <c r="C146" s="20">
        <f t="shared" si="82"/>
        <v>7.723843210000001</v>
      </c>
      <c r="D146" s="20">
        <f t="shared" si="82"/>
        <v>7.723843210000001</v>
      </c>
      <c r="E146" s="20">
        <f t="shared" si="82"/>
        <v>7.723843210000001</v>
      </c>
      <c r="F146" s="20">
        <f t="shared" si="82"/>
        <v>7.723843210000001</v>
      </c>
      <c r="G146" s="20">
        <f t="shared" si="82"/>
        <v>7.723843210000001</v>
      </c>
      <c r="H146" s="20">
        <f t="shared" si="82"/>
        <v>7.723843210000001</v>
      </c>
      <c r="I146" s="20">
        <f t="shared" si="82"/>
        <v>7.723843210000001</v>
      </c>
      <c r="J146" s="20">
        <f t="shared" si="82"/>
        <v>7.723843210000001</v>
      </c>
      <c r="K146" s="20">
        <f t="shared" si="82"/>
        <v>7.723843210000001</v>
      </c>
      <c r="L146" s="20">
        <f t="shared" si="82"/>
        <v>7.723843210000001</v>
      </c>
      <c r="M146" s="20">
        <f t="shared" si="82"/>
        <v>7.723843210000001</v>
      </c>
      <c r="N146" s="20">
        <f t="shared" si="82"/>
        <v>7.723843210000001</v>
      </c>
      <c r="O146" s="20">
        <f t="shared" si="82"/>
        <v>7.723843210000001</v>
      </c>
      <c r="P146" s="20">
        <f t="shared" si="82"/>
        <v>7.723843210000001</v>
      </c>
      <c r="Q146" s="20">
        <f t="shared" si="82"/>
        <v>7.723843210000001</v>
      </c>
      <c r="R146" s="20">
        <f t="shared" si="82"/>
        <v>7.723843210000001</v>
      </c>
      <c r="S146" s="20">
        <f t="shared" si="82"/>
        <v>7.723843210000001</v>
      </c>
      <c r="T146" s="20">
        <f t="shared" si="82"/>
        <v>7.723843210000001</v>
      </c>
      <c r="U146" s="20">
        <f t="shared" si="82"/>
        <v>7.723843210000001</v>
      </c>
      <c r="V146" s="32">
        <f t="shared" si="80"/>
        <v>154.47686420000002</v>
      </c>
      <c r="W146" s="33">
        <f t="shared" si="81"/>
        <v>7.723843210000001</v>
      </c>
    </row>
    <row r="147" spans="1:23" s="30" customFormat="1">
      <c r="A147" s="34" t="s">
        <v>2</v>
      </c>
      <c r="B147" s="49">
        <f>B146+B145</f>
        <v>7.723843210000001</v>
      </c>
      <c r="C147" s="49">
        <f t="shared" ref="C147:U147" si="83">C146+C145</f>
        <v>7.723843210000001</v>
      </c>
      <c r="D147" s="49">
        <f t="shared" si="83"/>
        <v>7.723843210000001</v>
      </c>
      <c r="E147" s="49">
        <f t="shared" si="83"/>
        <v>7.723843210000001</v>
      </c>
      <c r="F147" s="49">
        <f t="shared" si="83"/>
        <v>7.723843210000001</v>
      </c>
      <c r="G147" s="49">
        <f t="shared" si="83"/>
        <v>7.723843210000001</v>
      </c>
      <c r="H147" s="49">
        <f t="shared" si="83"/>
        <v>7.723843210000001</v>
      </c>
      <c r="I147" s="49">
        <f t="shared" si="83"/>
        <v>7.723843210000001</v>
      </c>
      <c r="J147" s="49">
        <f t="shared" si="83"/>
        <v>7.723843210000001</v>
      </c>
      <c r="K147" s="49">
        <f t="shared" si="83"/>
        <v>7.723843210000001</v>
      </c>
      <c r="L147" s="49">
        <f t="shared" si="83"/>
        <v>7.723843210000001</v>
      </c>
      <c r="M147" s="49">
        <f t="shared" si="83"/>
        <v>7.723843210000001</v>
      </c>
      <c r="N147" s="49">
        <f t="shared" si="83"/>
        <v>7.723843210000001</v>
      </c>
      <c r="O147" s="49">
        <f t="shared" si="83"/>
        <v>7.723843210000001</v>
      </c>
      <c r="P147" s="49">
        <f t="shared" si="83"/>
        <v>7.723843210000001</v>
      </c>
      <c r="Q147" s="49">
        <f t="shared" si="83"/>
        <v>7.723843210000001</v>
      </c>
      <c r="R147" s="49">
        <f t="shared" si="83"/>
        <v>7.723843210000001</v>
      </c>
      <c r="S147" s="49">
        <f t="shared" si="83"/>
        <v>7.723843210000001</v>
      </c>
      <c r="T147" s="49">
        <f t="shared" si="83"/>
        <v>7.723843210000001</v>
      </c>
      <c r="U147" s="49">
        <f t="shared" si="83"/>
        <v>7.723843210000001</v>
      </c>
      <c r="V147" s="50">
        <f>SUM(B147:U147)</f>
        <v>154.47686420000002</v>
      </c>
      <c r="W147" s="52">
        <f>V147/20</f>
        <v>7.723843210000001</v>
      </c>
    </row>
    <row r="148" spans="1:23" s="30" customFormat="1">
      <c r="A148" s="26" t="s">
        <v>27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8"/>
      <c r="W148" s="29"/>
    </row>
    <row r="149" spans="1:23" s="30" customFormat="1">
      <c r="A149" s="27" t="s">
        <v>5</v>
      </c>
      <c r="B149" s="53">
        <f t="shared" ref="B149:U149" si="84">(B35+B92)/2</f>
        <v>2.5269100000000003E-2</v>
      </c>
      <c r="C149" s="53">
        <f t="shared" si="84"/>
        <v>0</v>
      </c>
      <c r="D149" s="53">
        <f t="shared" si="84"/>
        <v>0</v>
      </c>
      <c r="E149" s="53">
        <f t="shared" si="84"/>
        <v>0</v>
      </c>
      <c r="F149" s="53">
        <f t="shared" si="84"/>
        <v>0</v>
      </c>
      <c r="G149" s="53">
        <f t="shared" si="84"/>
        <v>0</v>
      </c>
      <c r="H149" s="53">
        <f t="shared" si="84"/>
        <v>0</v>
      </c>
      <c r="I149" s="53">
        <f t="shared" si="84"/>
        <v>0</v>
      </c>
      <c r="J149" s="53">
        <f t="shared" si="84"/>
        <v>0</v>
      </c>
      <c r="K149" s="53">
        <f t="shared" si="84"/>
        <v>0</v>
      </c>
      <c r="L149" s="53">
        <f t="shared" si="84"/>
        <v>0</v>
      </c>
      <c r="M149" s="53">
        <f t="shared" si="84"/>
        <v>0</v>
      </c>
      <c r="N149" s="53">
        <f t="shared" si="84"/>
        <v>0</v>
      </c>
      <c r="O149" s="53">
        <f t="shared" si="84"/>
        <v>0</v>
      </c>
      <c r="P149" s="53">
        <f t="shared" si="84"/>
        <v>0</v>
      </c>
      <c r="Q149" s="53">
        <f t="shared" si="84"/>
        <v>0</v>
      </c>
      <c r="R149" s="53">
        <f t="shared" si="84"/>
        <v>0</v>
      </c>
      <c r="S149" s="53">
        <f t="shared" si="84"/>
        <v>0</v>
      </c>
      <c r="T149" s="53">
        <f t="shared" si="84"/>
        <v>0</v>
      </c>
      <c r="U149" s="53">
        <f t="shared" si="84"/>
        <v>0</v>
      </c>
      <c r="V149" s="32">
        <f t="shared" ref="V149:V150" si="85">SUM(B149:U149)</f>
        <v>2.5269100000000003E-2</v>
      </c>
      <c r="W149" s="33">
        <f t="shared" ref="W149:W150" si="86">V149/20</f>
        <v>1.2634550000000001E-3</v>
      </c>
    </row>
    <row r="150" spans="1:23" s="30" customFormat="1">
      <c r="A150" s="27" t="s">
        <v>6</v>
      </c>
      <c r="B150" s="53">
        <f t="shared" ref="B150:U150" si="87">(B36+B93)/2</f>
        <v>1.4779800000000001E-2</v>
      </c>
      <c r="C150" s="53">
        <f t="shared" si="87"/>
        <v>1.4779800000000001E-2</v>
      </c>
      <c r="D150" s="53">
        <f t="shared" si="87"/>
        <v>1.4779800000000001E-2</v>
      </c>
      <c r="E150" s="53">
        <f t="shared" si="87"/>
        <v>1.4779800000000001E-2</v>
      </c>
      <c r="F150" s="53">
        <f t="shared" si="87"/>
        <v>9.8899000000000001E-3</v>
      </c>
      <c r="G150" s="53">
        <f t="shared" si="87"/>
        <v>9.8899000000000001E-3</v>
      </c>
      <c r="H150" s="53">
        <f t="shared" si="87"/>
        <v>9.8899000000000001E-3</v>
      </c>
      <c r="I150" s="53">
        <f t="shared" si="87"/>
        <v>9.8899000000000001E-3</v>
      </c>
      <c r="J150" s="53">
        <f t="shared" si="87"/>
        <v>9.8899000000000001E-3</v>
      </c>
      <c r="K150" s="53">
        <f t="shared" si="87"/>
        <v>9.8899000000000001E-3</v>
      </c>
      <c r="L150" s="53">
        <f t="shared" si="87"/>
        <v>9.8899000000000001E-3</v>
      </c>
      <c r="M150" s="53">
        <f t="shared" si="87"/>
        <v>9.8899000000000001E-3</v>
      </c>
      <c r="N150" s="53">
        <f t="shared" si="87"/>
        <v>9.8899000000000001E-3</v>
      </c>
      <c r="O150" s="53">
        <f t="shared" si="87"/>
        <v>9.8899000000000001E-3</v>
      </c>
      <c r="P150" s="53">
        <f t="shared" si="87"/>
        <v>9.8899000000000001E-3</v>
      </c>
      <c r="Q150" s="53">
        <f t="shared" si="87"/>
        <v>9.8899000000000001E-3</v>
      </c>
      <c r="R150" s="53">
        <f t="shared" si="87"/>
        <v>9.8899000000000001E-3</v>
      </c>
      <c r="S150" s="53">
        <f t="shared" si="87"/>
        <v>9.8899000000000001E-3</v>
      </c>
      <c r="T150" s="53">
        <f t="shared" si="87"/>
        <v>9.8899000000000001E-3</v>
      </c>
      <c r="U150" s="53">
        <f t="shared" si="87"/>
        <v>9.8899000000000001E-3</v>
      </c>
      <c r="V150" s="32">
        <f t="shared" si="85"/>
        <v>0.2173576000000001</v>
      </c>
      <c r="W150" s="33">
        <f t="shared" si="86"/>
        <v>1.0867880000000005E-2</v>
      </c>
    </row>
    <row r="151" spans="1:23" s="30" customFormat="1">
      <c r="A151" s="34" t="s">
        <v>2</v>
      </c>
      <c r="B151" s="49">
        <f>B150+B149</f>
        <v>4.0048900000000005E-2</v>
      </c>
      <c r="C151" s="49">
        <f t="shared" ref="C151:U151" si="88">C150+C149</f>
        <v>1.4779800000000001E-2</v>
      </c>
      <c r="D151" s="49">
        <f t="shared" si="88"/>
        <v>1.4779800000000001E-2</v>
      </c>
      <c r="E151" s="49">
        <f t="shared" si="88"/>
        <v>1.4779800000000001E-2</v>
      </c>
      <c r="F151" s="49">
        <f t="shared" si="88"/>
        <v>9.8899000000000001E-3</v>
      </c>
      <c r="G151" s="49">
        <f t="shared" si="88"/>
        <v>9.8899000000000001E-3</v>
      </c>
      <c r="H151" s="49">
        <f t="shared" si="88"/>
        <v>9.8899000000000001E-3</v>
      </c>
      <c r="I151" s="49">
        <f t="shared" si="88"/>
        <v>9.8899000000000001E-3</v>
      </c>
      <c r="J151" s="49">
        <f t="shared" si="88"/>
        <v>9.8899000000000001E-3</v>
      </c>
      <c r="K151" s="49">
        <f t="shared" si="88"/>
        <v>9.8899000000000001E-3</v>
      </c>
      <c r="L151" s="49">
        <f t="shared" si="88"/>
        <v>9.8899000000000001E-3</v>
      </c>
      <c r="M151" s="49">
        <f t="shared" si="88"/>
        <v>9.8899000000000001E-3</v>
      </c>
      <c r="N151" s="49">
        <f t="shared" si="88"/>
        <v>9.8899000000000001E-3</v>
      </c>
      <c r="O151" s="49">
        <f t="shared" si="88"/>
        <v>9.8899000000000001E-3</v>
      </c>
      <c r="P151" s="49">
        <f t="shared" si="88"/>
        <v>9.8899000000000001E-3</v>
      </c>
      <c r="Q151" s="49">
        <f t="shared" si="88"/>
        <v>9.8899000000000001E-3</v>
      </c>
      <c r="R151" s="49">
        <f t="shared" si="88"/>
        <v>9.8899000000000001E-3</v>
      </c>
      <c r="S151" s="49">
        <f t="shared" si="88"/>
        <v>9.8899000000000001E-3</v>
      </c>
      <c r="T151" s="49">
        <f t="shared" si="88"/>
        <v>9.8899000000000001E-3</v>
      </c>
      <c r="U151" s="49">
        <f t="shared" si="88"/>
        <v>9.8899000000000001E-3</v>
      </c>
      <c r="V151" s="50">
        <f>SUM(B151:U151)</f>
        <v>0.24262670000000011</v>
      </c>
      <c r="W151" s="52">
        <f>V151/20</f>
        <v>1.2131335000000005E-2</v>
      </c>
    </row>
    <row r="152" spans="1:23" s="30" customFormat="1">
      <c r="A152" s="26" t="s">
        <v>33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8"/>
      <c r="W152" s="29"/>
    </row>
    <row r="153" spans="1:23" s="30" customFormat="1">
      <c r="A153" s="27" t="s">
        <v>5</v>
      </c>
      <c r="B153" s="59">
        <v>1.32</v>
      </c>
      <c r="C153" s="59">
        <v>0</v>
      </c>
      <c r="D153" s="59">
        <v>0</v>
      </c>
      <c r="E153" s="59">
        <v>0.19000000000000003</v>
      </c>
      <c r="F153" s="59">
        <v>4.3750000000000004E-2</v>
      </c>
      <c r="G153" s="59">
        <v>0</v>
      </c>
      <c r="H153" s="59">
        <v>0</v>
      </c>
      <c r="I153" s="59">
        <v>0.19000000000000003</v>
      </c>
      <c r="J153" s="59">
        <v>0</v>
      </c>
      <c r="K153" s="59">
        <v>4.9237500000000001</v>
      </c>
      <c r="L153" s="59">
        <v>0</v>
      </c>
      <c r="M153" s="59">
        <v>0.19000000000000003</v>
      </c>
      <c r="N153" s="59">
        <v>0</v>
      </c>
      <c r="O153" s="59">
        <v>0</v>
      </c>
      <c r="P153" s="59">
        <v>4.3750000000000004E-2</v>
      </c>
      <c r="Q153" s="59">
        <v>0.19000000000000003</v>
      </c>
      <c r="R153" s="59">
        <v>0</v>
      </c>
      <c r="S153" s="59">
        <v>0</v>
      </c>
      <c r="T153" s="59">
        <v>0</v>
      </c>
      <c r="U153" s="59">
        <v>4.3750000000000004E-2</v>
      </c>
      <c r="V153" s="32">
        <v>7.1350000000000016</v>
      </c>
      <c r="W153" s="33">
        <v>0.35675000000000007</v>
      </c>
    </row>
    <row r="154" spans="1:23" s="30" customFormat="1">
      <c r="A154" s="27" t="s">
        <v>6</v>
      </c>
      <c r="B154" s="59">
        <v>0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32">
        <v>0</v>
      </c>
      <c r="W154" s="33">
        <v>0</v>
      </c>
    </row>
    <row r="155" spans="1:23" s="30" customFormat="1">
      <c r="A155" s="34" t="s">
        <v>2</v>
      </c>
      <c r="B155" s="49">
        <v>1.32</v>
      </c>
      <c r="C155" s="49">
        <v>0</v>
      </c>
      <c r="D155" s="49">
        <v>0</v>
      </c>
      <c r="E155" s="49">
        <v>0.19000000000000003</v>
      </c>
      <c r="F155" s="49">
        <v>4.3750000000000004E-2</v>
      </c>
      <c r="G155" s="49">
        <v>0</v>
      </c>
      <c r="H155" s="49">
        <v>0</v>
      </c>
      <c r="I155" s="49">
        <v>0.19000000000000003</v>
      </c>
      <c r="J155" s="49">
        <v>0</v>
      </c>
      <c r="K155" s="49">
        <v>4.9237500000000001</v>
      </c>
      <c r="L155" s="49">
        <v>0</v>
      </c>
      <c r="M155" s="49">
        <v>0.19000000000000003</v>
      </c>
      <c r="N155" s="49">
        <v>0</v>
      </c>
      <c r="O155" s="49">
        <v>0</v>
      </c>
      <c r="P155" s="49">
        <v>4.3750000000000004E-2</v>
      </c>
      <c r="Q155" s="49">
        <v>0.19000000000000003</v>
      </c>
      <c r="R155" s="49">
        <v>0</v>
      </c>
      <c r="S155" s="49">
        <v>0</v>
      </c>
      <c r="T155" s="49">
        <v>0</v>
      </c>
      <c r="U155" s="49">
        <v>4.3750000000000004E-2</v>
      </c>
      <c r="V155" s="50">
        <v>7.1350000000000016</v>
      </c>
      <c r="W155" s="52">
        <v>0.35675000000000007</v>
      </c>
    </row>
    <row r="156" spans="1:23" s="30" customFormat="1">
      <c r="A156" s="26" t="s">
        <v>31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8"/>
      <c r="W156" s="29"/>
    </row>
    <row r="157" spans="1:23" s="30" customFormat="1">
      <c r="A157" s="27" t="s">
        <v>5</v>
      </c>
      <c r="B157" s="53">
        <v>12.864178750000001</v>
      </c>
      <c r="C157" s="53">
        <v>0.564975</v>
      </c>
      <c r="D157" s="53">
        <v>0.55822499999999997</v>
      </c>
      <c r="E157" s="53">
        <v>0.70132500000000009</v>
      </c>
      <c r="F157" s="53">
        <v>0.564975</v>
      </c>
      <c r="G157" s="53">
        <v>0.55822499999999997</v>
      </c>
      <c r="H157" s="53">
        <v>0.68951250000000008</v>
      </c>
      <c r="I157" s="53">
        <v>0.55822499999999997</v>
      </c>
      <c r="J157" s="53">
        <v>0.57003749999999997</v>
      </c>
      <c r="K157" s="53">
        <v>0.69288749999999999</v>
      </c>
      <c r="L157" s="53">
        <v>0.55822499999999997</v>
      </c>
      <c r="M157" s="53">
        <v>0.55822499999999997</v>
      </c>
      <c r="N157" s="53">
        <v>0.68951250000000008</v>
      </c>
      <c r="O157" s="53">
        <v>0.57003749999999997</v>
      </c>
      <c r="P157" s="53">
        <v>0.55822499999999997</v>
      </c>
      <c r="Q157" s="53">
        <v>0.68613749999999996</v>
      </c>
      <c r="R157" s="53">
        <v>0.55822499999999997</v>
      </c>
      <c r="S157" s="53">
        <v>0.55822499999999997</v>
      </c>
      <c r="T157" s="53">
        <v>0.69963750000000002</v>
      </c>
      <c r="U157" s="53">
        <v>0.55822499999999997</v>
      </c>
      <c r="V157" s="32">
        <v>24.317241250000009</v>
      </c>
      <c r="W157" s="33">
        <v>1.2158620625000005</v>
      </c>
    </row>
    <row r="158" spans="1:23" s="30" customFormat="1">
      <c r="A158" s="27" t="s">
        <v>6</v>
      </c>
      <c r="B158" s="53">
        <v>0.11189042025862068</v>
      </c>
      <c r="C158" s="53">
        <v>0.10362042025862069</v>
      </c>
      <c r="D158" s="53">
        <v>0.10362042025862069</v>
      </c>
      <c r="E158" s="53">
        <v>9.0795420258620682E-2</v>
      </c>
      <c r="F158" s="53">
        <v>0.10362042025862069</v>
      </c>
      <c r="G158" s="53">
        <v>0.10362042025862069</v>
      </c>
      <c r="H158" s="53">
        <v>9.0795420258620682E-2</v>
      </c>
      <c r="I158" s="53">
        <v>0.10362042025862069</v>
      </c>
      <c r="J158" s="53">
        <v>0.10362042025862069</v>
      </c>
      <c r="K158" s="53">
        <v>9.0795420258620682E-2</v>
      </c>
      <c r="L158" s="53">
        <v>0.10362042025862069</v>
      </c>
      <c r="M158" s="53">
        <v>0.10362042025862069</v>
      </c>
      <c r="N158" s="53">
        <v>9.0795420258620682E-2</v>
      </c>
      <c r="O158" s="53">
        <v>0.10362042025862069</v>
      </c>
      <c r="P158" s="53">
        <v>0.10362042025862069</v>
      </c>
      <c r="Q158" s="53">
        <v>9.0795420258620682E-2</v>
      </c>
      <c r="R158" s="53">
        <v>0.10362042025862069</v>
      </c>
      <c r="S158" s="53">
        <v>0.10362042025862069</v>
      </c>
      <c r="T158" s="53">
        <v>9.0795420258620682E-2</v>
      </c>
      <c r="U158" s="53">
        <v>0.10362042025862069</v>
      </c>
      <c r="V158" s="32">
        <v>2.0037284051724136</v>
      </c>
      <c r="W158" s="33">
        <v>0.10018642025862068</v>
      </c>
    </row>
    <row r="159" spans="1:23" s="30" customFormat="1">
      <c r="A159" s="34" t="s">
        <v>2</v>
      </c>
      <c r="B159" s="49">
        <v>12.976069170258622</v>
      </c>
      <c r="C159" s="49">
        <v>0.66859542025862073</v>
      </c>
      <c r="D159" s="49">
        <v>0.6618454202586207</v>
      </c>
      <c r="E159" s="49">
        <v>0.79212042025862073</v>
      </c>
      <c r="F159" s="49">
        <v>0.66859542025862073</v>
      </c>
      <c r="G159" s="49">
        <v>0.6618454202586207</v>
      </c>
      <c r="H159" s="49">
        <v>0.78030792025862072</v>
      </c>
      <c r="I159" s="49">
        <v>0.6618454202586207</v>
      </c>
      <c r="J159" s="49">
        <v>0.6736579202586207</v>
      </c>
      <c r="K159" s="49">
        <v>0.78368292025862063</v>
      </c>
      <c r="L159" s="49">
        <v>0.6618454202586207</v>
      </c>
      <c r="M159" s="49">
        <v>0.6618454202586207</v>
      </c>
      <c r="N159" s="49">
        <v>0.78030792025862072</v>
      </c>
      <c r="O159" s="49">
        <v>0.6736579202586207</v>
      </c>
      <c r="P159" s="49">
        <v>0.6618454202586207</v>
      </c>
      <c r="Q159" s="49">
        <v>0.7769329202586206</v>
      </c>
      <c r="R159" s="49">
        <v>0.6618454202586207</v>
      </c>
      <c r="S159" s="49">
        <v>0.6618454202586207</v>
      </c>
      <c r="T159" s="49">
        <v>0.79043292025862066</v>
      </c>
      <c r="U159" s="49">
        <v>0.6618454202586207</v>
      </c>
      <c r="V159" s="50">
        <v>26.320969655172426</v>
      </c>
      <c r="W159" s="52">
        <v>1.3160484827586214</v>
      </c>
    </row>
    <row r="160" spans="1:23" s="30" customFormat="1">
      <c r="A160" s="26" t="s">
        <v>26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32"/>
      <c r="W160" s="33"/>
    </row>
    <row r="161" spans="1:23" s="30" customFormat="1">
      <c r="A161" s="27" t="s">
        <v>5</v>
      </c>
      <c r="B161" s="53">
        <v>0</v>
      </c>
      <c r="C161" s="53">
        <f t="shared" ref="C161:U161" si="89">(C47+C104)/2</f>
        <v>0</v>
      </c>
      <c r="D161" s="53">
        <f t="shared" si="89"/>
        <v>0</v>
      </c>
      <c r="E161" s="53">
        <f t="shared" si="89"/>
        <v>0</v>
      </c>
      <c r="F161" s="53">
        <f t="shared" si="89"/>
        <v>0</v>
      </c>
      <c r="G161" s="53">
        <f t="shared" si="89"/>
        <v>0</v>
      </c>
      <c r="H161" s="53">
        <f t="shared" si="89"/>
        <v>0</v>
      </c>
      <c r="I161" s="53">
        <f t="shared" si="89"/>
        <v>0</v>
      </c>
      <c r="J161" s="53">
        <f t="shared" si="89"/>
        <v>0</v>
      </c>
      <c r="K161" s="53">
        <f t="shared" si="89"/>
        <v>0</v>
      </c>
      <c r="L161" s="53">
        <f t="shared" si="89"/>
        <v>0</v>
      </c>
      <c r="M161" s="53">
        <f t="shared" si="89"/>
        <v>0</v>
      </c>
      <c r="N161" s="53">
        <f t="shared" si="89"/>
        <v>0</v>
      </c>
      <c r="O161" s="53">
        <f t="shared" si="89"/>
        <v>0</v>
      </c>
      <c r="P161" s="53">
        <f t="shared" si="89"/>
        <v>0</v>
      </c>
      <c r="Q161" s="53">
        <f t="shared" si="89"/>
        <v>0</v>
      </c>
      <c r="R161" s="53">
        <f t="shared" si="89"/>
        <v>0</v>
      </c>
      <c r="S161" s="53">
        <f t="shared" si="89"/>
        <v>0</v>
      </c>
      <c r="T161" s="53">
        <f t="shared" si="89"/>
        <v>0</v>
      </c>
      <c r="U161" s="53">
        <f t="shared" si="89"/>
        <v>0</v>
      </c>
      <c r="V161" s="32">
        <f t="shared" ref="V161" si="90">SUM(B161:U161)</f>
        <v>0</v>
      </c>
      <c r="W161" s="33">
        <f t="shared" ref="W161" si="91">V161/20</f>
        <v>0</v>
      </c>
    </row>
    <row r="162" spans="1:23" s="30" customFormat="1">
      <c r="A162" s="27" t="s">
        <v>6</v>
      </c>
      <c r="B162" s="53">
        <v>3.1293913062499996</v>
      </c>
      <c r="C162" s="53">
        <v>1.2229167162499999</v>
      </c>
      <c r="D162" s="53">
        <v>1.2229167162499999</v>
      </c>
      <c r="E162" s="53">
        <v>1.2229167162499999</v>
      </c>
      <c r="F162" s="53">
        <v>1.2229167162499999</v>
      </c>
      <c r="G162" s="53">
        <v>1.2229167162499999</v>
      </c>
      <c r="H162" s="53">
        <v>1.2229167162499999</v>
      </c>
      <c r="I162" s="53">
        <v>1.2229167162499999</v>
      </c>
      <c r="J162" s="53">
        <v>1.2229167162499999</v>
      </c>
      <c r="K162" s="53">
        <v>1.2229167162499999</v>
      </c>
      <c r="L162" s="53">
        <v>1.2229167162499999</v>
      </c>
      <c r="M162" s="53">
        <v>1.2229167162499999</v>
      </c>
      <c r="N162" s="53">
        <v>1.2229167162499999</v>
      </c>
      <c r="O162" s="53">
        <v>1.2229167162499999</v>
      </c>
      <c r="P162" s="53">
        <v>1.2229167162499999</v>
      </c>
      <c r="Q162" s="53">
        <v>1.2229167162499999</v>
      </c>
      <c r="R162" s="53">
        <v>1.2229167162499999</v>
      </c>
      <c r="S162" s="53">
        <v>1.2229167162499999</v>
      </c>
      <c r="T162" s="53">
        <v>1.2229167162499999</v>
      </c>
      <c r="U162" s="53">
        <v>1.2229167162499999</v>
      </c>
      <c r="V162" s="32">
        <v>26.364808915000005</v>
      </c>
      <c r="W162" s="33">
        <v>1.3182404457500003</v>
      </c>
    </row>
    <row r="163" spans="1:23" s="30" customFormat="1">
      <c r="A163" s="34" t="s">
        <v>2</v>
      </c>
      <c r="B163" s="49">
        <v>3.1293913062499996</v>
      </c>
      <c r="C163" s="49">
        <v>1.2229167162499999</v>
      </c>
      <c r="D163" s="49">
        <v>1.2229167162499999</v>
      </c>
      <c r="E163" s="49">
        <v>1.2229167162499999</v>
      </c>
      <c r="F163" s="49">
        <v>1.2229167162499999</v>
      </c>
      <c r="G163" s="49">
        <v>1.2229167162499999</v>
      </c>
      <c r="H163" s="49">
        <v>1.2229167162499999</v>
      </c>
      <c r="I163" s="49">
        <v>1.2229167162499999</v>
      </c>
      <c r="J163" s="49">
        <v>1.2229167162499999</v>
      </c>
      <c r="K163" s="49">
        <v>1.2229167162499999</v>
      </c>
      <c r="L163" s="49">
        <v>1.2229167162499999</v>
      </c>
      <c r="M163" s="49">
        <v>1.2229167162499999</v>
      </c>
      <c r="N163" s="49">
        <v>1.2229167162499999</v>
      </c>
      <c r="O163" s="49">
        <v>1.2229167162499999</v>
      </c>
      <c r="P163" s="49">
        <v>1.2229167162499999</v>
      </c>
      <c r="Q163" s="49">
        <v>1.2229167162499999</v>
      </c>
      <c r="R163" s="49">
        <v>1.2229167162499999</v>
      </c>
      <c r="S163" s="49">
        <v>1.2229167162499999</v>
      </c>
      <c r="T163" s="49">
        <v>1.2229167162499999</v>
      </c>
      <c r="U163" s="49">
        <v>1.2229167162499999</v>
      </c>
      <c r="V163" s="50">
        <v>26.364808915000005</v>
      </c>
      <c r="W163" s="52">
        <v>1.3182404457500003</v>
      </c>
    </row>
    <row r="164" spans="1:23" s="30" customFormat="1">
      <c r="A164" s="26" t="s">
        <v>25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8"/>
      <c r="W164" s="29"/>
    </row>
    <row r="165" spans="1:23" s="30" customFormat="1">
      <c r="A165" s="27" t="s">
        <v>5</v>
      </c>
      <c r="B165" s="53">
        <v>4.5927777777777772</v>
      </c>
      <c r="C165" s="53">
        <v>12.896249999999998</v>
      </c>
      <c r="D165" s="53">
        <v>25.156037037037038</v>
      </c>
      <c r="E165" s="53">
        <v>5.0000000000000001E-3</v>
      </c>
      <c r="F165" s="53">
        <v>4.7549999999999999</v>
      </c>
      <c r="G165" s="53">
        <v>0</v>
      </c>
      <c r="H165" s="53">
        <v>0</v>
      </c>
      <c r="I165" s="53">
        <v>4.3000000000000003E-2</v>
      </c>
      <c r="J165" s="53">
        <v>0</v>
      </c>
      <c r="K165" s="53">
        <v>23.334824999999999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2.8000000000000004E-2</v>
      </c>
      <c r="T165" s="53">
        <v>0</v>
      </c>
      <c r="U165" s="53">
        <v>0</v>
      </c>
      <c r="V165" s="32">
        <v>70.810889814814828</v>
      </c>
      <c r="W165" s="33">
        <v>3.5405444907407415</v>
      </c>
    </row>
    <row r="166" spans="1:23" s="30" customFormat="1">
      <c r="A166" s="27" t="s">
        <v>6</v>
      </c>
      <c r="B166" s="53">
        <v>0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32">
        <v>0</v>
      </c>
      <c r="W166" s="33">
        <v>0</v>
      </c>
    </row>
    <row r="167" spans="1:23" s="30" customFormat="1">
      <c r="A167" s="34" t="s">
        <v>2</v>
      </c>
      <c r="B167" s="49">
        <v>4.5927777777777772</v>
      </c>
      <c r="C167" s="49">
        <v>12.896249999999998</v>
      </c>
      <c r="D167" s="49">
        <v>25.156037037037038</v>
      </c>
      <c r="E167" s="49">
        <v>5.0000000000000001E-3</v>
      </c>
      <c r="F167" s="49">
        <v>4.7549999999999999</v>
      </c>
      <c r="G167" s="49">
        <v>0</v>
      </c>
      <c r="H167" s="49">
        <v>0</v>
      </c>
      <c r="I167" s="49">
        <v>4.3000000000000003E-2</v>
      </c>
      <c r="J167" s="49">
        <v>0</v>
      </c>
      <c r="K167" s="49">
        <v>23.334824999999999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2.8000000000000004E-2</v>
      </c>
      <c r="T167" s="49">
        <v>0</v>
      </c>
      <c r="U167" s="49">
        <v>0</v>
      </c>
      <c r="V167" s="50">
        <v>70.810889814814828</v>
      </c>
      <c r="W167" s="52">
        <v>3.5405444907407415</v>
      </c>
    </row>
    <row r="168" spans="1:23" s="30" customFormat="1">
      <c r="A168" s="31" t="s">
        <v>32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8"/>
      <c r="W168" s="29"/>
    </row>
    <row r="169" spans="1:23" s="30" customFormat="1">
      <c r="A169" s="27" t="s">
        <v>5</v>
      </c>
      <c r="B169" s="53">
        <v>8.3352063333333337</v>
      </c>
      <c r="C169" s="53">
        <v>9.4217743333333335</v>
      </c>
      <c r="D169" s="53">
        <v>7.6358853333333334</v>
      </c>
      <c r="E169" s="53">
        <v>7.6358853333333334</v>
      </c>
      <c r="F169" s="53">
        <v>7.6358853333333334</v>
      </c>
      <c r="G169" s="53">
        <v>7.6358853333333334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32">
        <v>48.300522000000001</v>
      </c>
      <c r="W169" s="33">
        <v>2.4150261</v>
      </c>
    </row>
    <row r="170" spans="1:23" s="30" customFormat="1">
      <c r="A170" s="27" t="s">
        <v>6</v>
      </c>
      <c r="B170" s="53">
        <v>0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6.1416666666666666</v>
      </c>
      <c r="I170" s="53">
        <v>6.1416666666666666</v>
      </c>
      <c r="J170" s="53">
        <v>6.1416666666666666</v>
      </c>
      <c r="K170" s="53">
        <v>6.1416666666666666</v>
      </c>
      <c r="L170" s="53">
        <v>6.1416666666666666</v>
      </c>
      <c r="M170" s="53">
        <v>6.1416666666666666</v>
      </c>
      <c r="N170" s="53">
        <v>6.1416666666666666</v>
      </c>
      <c r="O170" s="53">
        <v>6.1416666666666666</v>
      </c>
      <c r="P170" s="53">
        <v>6.1416666666666666</v>
      </c>
      <c r="Q170" s="53">
        <v>6.1416666666666666</v>
      </c>
      <c r="R170" s="53">
        <v>6.1416666666666666</v>
      </c>
      <c r="S170" s="53">
        <v>6.1416666666666666</v>
      </c>
      <c r="T170" s="53">
        <v>6.1416666666666666</v>
      </c>
      <c r="U170" s="53">
        <v>6.1416666666666666</v>
      </c>
      <c r="V170" s="32">
        <v>85.983333333333334</v>
      </c>
      <c r="W170" s="33">
        <v>4.2991666666666664</v>
      </c>
    </row>
    <row r="171" spans="1:23" s="30" customFormat="1">
      <c r="A171" s="34" t="s">
        <v>2</v>
      </c>
      <c r="B171" s="49">
        <v>8.3352063333333337</v>
      </c>
      <c r="C171" s="49">
        <v>9.4217743333333335</v>
      </c>
      <c r="D171" s="49">
        <v>7.6358853333333334</v>
      </c>
      <c r="E171" s="49">
        <v>7.6358853333333334</v>
      </c>
      <c r="F171" s="49">
        <v>7.6358853333333334</v>
      </c>
      <c r="G171" s="49">
        <v>7.6358853333333334</v>
      </c>
      <c r="H171" s="49">
        <v>6.1416666666666666</v>
      </c>
      <c r="I171" s="49">
        <v>6.1416666666666666</v>
      </c>
      <c r="J171" s="49">
        <v>6.1416666666666666</v>
      </c>
      <c r="K171" s="49">
        <v>6.1416666666666666</v>
      </c>
      <c r="L171" s="49">
        <v>6.1416666666666666</v>
      </c>
      <c r="M171" s="49">
        <v>6.1416666666666666</v>
      </c>
      <c r="N171" s="49">
        <v>6.1416666666666666</v>
      </c>
      <c r="O171" s="49">
        <v>6.1416666666666666</v>
      </c>
      <c r="P171" s="49">
        <v>6.1416666666666666</v>
      </c>
      <c r="Q171" s="49">
        <v>6.1416666666666666</v>
      </c>
      <c r="R171" s="49">
        <v>6.1416666666666666</v>
      </c>
      <c r="S171" s="49">
        <v>6.1416666666666666</v>
      </c>
      <c r="T171" s="49">
        <v>6.1416666666666666</v>
      </c>
      <c r="U171" s="49">
        <v>6.1416666666666666</v>
      </c>
      <c r="V171" s="50">
        <v>134.28385533333335</v>
      </c>
      <c r="W171" s="52">
        <v>6.7141927666666676</v>
      </c>
    </row>
    <row r="172" spans="1:23">
      <c r="A172" s="7" t="s">
        <v>21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8"/>
      <c r="W172" s="29"/>
    </row>
    <row r="173" spans="1:23" s="39" customFormat="1">
      <c r="A173" s="8" t="s">
        <v>5</v>
      </c>
      <c r="B173" s="63">
        <f>B169+B165+B161+B157+B153+B149+B145+B141+B137+B133+B129+B125</f>
        <v>27.201431961111112</v>
      </c>
      <c r="C173" s="63">
        <f t="shared" ref="C173:U173" si="92">C169+C165+C161+C157+C153+C149+C145+C141+C137+C133+C129+C125</f>
        <v>22.882999333333334</v>
      </c>
      <c r="D173" s="63">
        <f t="shared" si="92"/>
        <v>33.350147370370372</v>
      </c>
      <c r="E173" s="63">
        <f t="shared" si="92"/>
        <v>8.5322103333333335</v>
      </c>
      <c r="F173" s="63">
        <f t="shared" si="92"/>
        <v>13.093610333333332</v>
      </c>
      <c r="G173" s="63">
        <f t="shared" si="92"/>
        <v>8.1941103333333327</v>
      </c>
      <c r="H173" s="63">
        <f t="shared" si="92"/>
        <v>0.68951250000000008</v>
      </c>
      <c r="I173" s="63">
        <f t="shared" si="92"/>
        <v>0.79122500000000007</v>
      </c>
      <c r="J173" s="63">
        <f t="shared" si="92"/>
        <v>0.62403750000000002</v>
      </c>
      <c r="K173" s="63">
        <f t="shared" si="92"/>
        <v>28.991462499999997</v>
      </c>
      <c r="L173" s="63">
        <f t="shared" si="92"/>
        <v>0.55822499999999997</v>
      </c>
      <c r="M173" s="63">
        <f t="shared" si="92"/>
        <v>0.74822500000000003</v>
      </c>
      <c r="N173" s="63">
        <f t="shared" si="92"/>
        <v>0.68951250000000008</v>
      </c>
      <c r="O173" s="63">
        <f t="shared" si="92"/>
        <v>0.70503749999999998</v>
      </c>
      <c r="P173" s="63">
        <f>P169+P165+P161+P157+P153+P149+P145+P141+P137+P133+P129+P125</f>
        <v>0.69597500000000001</v>
      </c>
      <c r="Q173" s="63">
        <f t="shared" si="92"/>
        <v>0.93013750000000006</v>
      </c>
      <c r="R173" s="63">
        <f t="shared" si="92"/>
        <v>0.55822499999999997</v>
      </c>
      <c r="S173" s="63">
        <f t="shared" si="92"/>
        <v>0.586225</v>
      </c>
      <c r="T173" s="63">
        <f t="shared" si="92"/>
        <v>0.69963750000000002</v>
      </c>
      <c r="U173" s="63">
        <f t="shared" si="92"/>
        <v>0.69597500000000001</v>
      </c>
      <c r="V173" s="64">
        <f t="shared" ref="V173:V174" si="93">SUM(B173:U173)</f>
        <v>151.21792216481481</v>
      </c>
      <c r="W173" s="65">
        <f t="shared" ref="W173:W174" si="94">V173/20</f>
        <v>7.5608961082407404</v>
      </c>
    </row>
    <row r="174" spans="1:23" s="39" customFormat="1">
      <c r="A174" s="8" t="s">
        <v>6</v>
      </c>
      <c r="B174" s="63">
        <f>B170+B166+B162+B158+B154+B150+B146+B142+B138+B134+B130+B126</f>
        <v>14.600840509750697</v>
      </c>
      <c r="C174" s="63">
        <f t="shared" ref="C174:U174" si="95">C170+C166+C162+C158+C154+C150+C146+C142+C138+C134+C130+C126</f>
        <v>12.686095919750697</v>
      </c>
      <c r="D174" s="63">
        <f t="shared" si="95"/>
        <v>12.686095919750697</v>
      </c>
      <c r="E174" s="63">
        <f t="shared" si="95"/>
        <v>12.673270919750697</v>
      </c>
      <c r="F174" s="63">
        <f t="shared" si="95"/>
        <v>12.681206019750697</v>
      </c>
      <c r="G174" s="63">
        <f t="shared" si="95"/>
        <v>12.681206019750697</v>
      </c>
      <c r="H174" s="63">
        <f t="shared" si="95"/>
        <v>18.81909881404189</v>
      </c>
      <c r="I174" s="63">
        <f t="shared" si="95"/>
        <v>18.83192381404189</v>
      </c>
      <c r="J174" s="63">
        <f t="shared" si="95"/>
        <v>18.83192381404189</v>
      </c>
      <c r="K174" s="63">
        <f t="shared" si="95"/>
        <v>18.81909881404189</v>
      </c>
      <c r="L174" s="63">
        <f t="shared" si="95"/>
        <v>18.83192381404189</v>
      </c>
      <c r="M174" s="63">
        <f t="shared" si="95"/>
        <v>18.83192381404189</v>
      </c>
      <c r="N174" s="63">
        <f t="shared" si="95"/>
        <v>18.81909881404189</v>
      </c>
      <c r="O174" s="63">
        <f t="shared" si="95"/>
        <v>18.83192381404189</v>
      </c>
      <c r="P174" s="63">
        <f t="shared" si="95"/>
        <v>18.83192381404189</v>
      </c>
      <c r="Q174" s="63">
        <f t="shared" si="95"/>
        <v>18.81909881404189</v>
      </c>
      <c r="R174" s="63">
        <f t="shared" si="95"/>
        <v>18.83192381404189</v>
      </c>
      <c r="S174" s="63">
        <f t="shared" si="95"/>
        <v>18.83192381404189</v>
      </c>
      <c r="T174" s="63">
        <f t="shared" si="95"/>
        <v>18.81909881404189</v>
      </c>
      <c r="U174" s="63">
        <f t="shared" si="95"/>
        <v>18.83192381404189</v>
      </c>
      <c r="V174" s="64">
        <f t="shared" si="93"/>
        <v>341.59152370509059</v>
      </c>
      <c r="W174" s="65">
        <f t="shared" si="94"/>
        <v>17.079576185254531</v>
      </c>
    </row>
    <row r="175" spans="1:23" s="39" customFormat="1">
      <c r="A175" s="38" t="s">
        <v>2</v>
      </c>
      <c r="B175" s="66">
        <f>B174+B173</f>
        <v>41.802272470861809</v>
      </c>
      <c r="C175" s="66">
        <f t="shared" ref="C175:S175" si="96">C174+C173</f>
        <v>35.569095253084029</v>
      </c>
      <c r="D175" s="66">
        <f t="shared" si="96"/>
        <v>46.036243290121071</v>
      </c>
      <c r="E175" s="66">
        <f t="shared" si="96"/>
        <v>21.205481253084031</v>
      </c>
      <c r="F175" s="66">
        <f t="shared" si="96"/>
        <v>25.774816353084027</v>
      </c>
      <c r="G175" s="66">
        <f t="shared" si="96"/>
        <v>20.875316353084031</v>
      </c>
      <c r="H175" s="66">
        <f>H174+H173</f>
        <v>19.50861131404189</v>
      </c>
      <c r="I175" s="66">
        <f t="shared" si="96"/>
        <v>19.62314881404189</v>
      </c>
      <c r="J175" s="66">
        <f t="shared" si="96"/>
        <v>19.45596131404189</v>
      </c>
      <c r="K175" s="66">
        <f t="shared" si="96"/>
        <v>47.810561314041891</v>
      </c>
      <c r="L175" s="66">
        <f t="shared" si="96"/>
        <v>19.39014881404189</v>
      </c>
      <c r="M175" s="66">
        <f t="shared" si="96"/>
        <v>19.580148814041891</v>
      </c>
      <c r="N175" s="66">
        <f t="shared" si="96"/>
        <v>19.50861131404189</v>
      </c>
      <c r="O175" s="66">
        <f t="shared" si="96"/>
        <v>19.536961314041889</v>
      </c>
      <c r="P175" s="66">
        <f t="shared" si="96"/>
        <v>19.52789881404189</v>
      </c>
      <c r="Q175" s="66">
        <f t="shared" si="96"/>
        <v>19.749236314041891</v>
      </c>
      <c r="R175" s="66">
        <f t="shared" si="96"/>
        <v>19.39014881404189</v>
      </c>
      <c r="S175" s="66">
        <f t="shared" si="96"/>
        <v>19.418148814041889</v>
      </c>
      <c r="T175" s="66">
        <f>T174+T173</f>
        <v>19.518736314041892</v>
      </c>
      <c r="U175" s="66">
        <f t="shared" ref="U175" si="97">U174+U173</f>
        <v>19.52789881404189</v>
      </c>
      <c r="V175" s="64">
        <f>SUM(B175:U175)</f>
        <v>492.8094458699054</v>
      </c>
      <c r="W175" s="65">
        <f>V175/20</f>
        <v>24.640472293495272</v>
      </c>
    </row>
    <row r="176" spans="1:23" s="39" customFormat="1" ht="15.75" thickBot="1">
      <c r="A176" s="6" t="s">
        <v>14</v>
      </c>
      <c r="B176" s="71" t="s">
        <v>15</v>
      </c>
      <c r="C176" s="71" t="s">
        <v>15</v>
      </c>
      <c r="D176" s="71" t="s">
        <v>15</v>
      </c>
      <c r="E176" s="71" t="s">
        <v>15</v>
      </c>
      <c r="F176" s="71" t="s">
        <v>15</v>
      </c>
      <c r="G176" s="71" t="s">
        <v>15</v>
      </c>
      <c r="H176" s="71" t="s">
        <v>15</v>
      </c>
      <c r="I176" s="71" t="s">
        <v>15</v>
      </c>
      <c r="J176" s="71" t="s">
        <v>15</v>
      </c>
      <c r="K176" s="71" t="s">
        <v>15</v>
      </c>
      <c r="L176" s="71" t="s">
        <v>15</v>
      </c>
      <c r="M176" s="71" t="s">
        <v>15</v>
      </c>
      <c r="N176" s="71" t="s">
        <v>15</v>
      </c>
      <c r="O176" s="71" t="s">
        <v>15</v>
      </c>
      <c r="P176" s="71" t="s">
        <v>15</v>
      </c>
      <c r="Q176" s="71" t="s">
        <v>15</v>
      </c>
      <c r="R176" s="71" t="s">
        <v>15</v>
      </c>
      <c r="S176" s="71" t="s">
        <v>15</v>
      </c>
      <c r="T176" s="71" t="s">
        <v>15</v>
      </c>
      <c r="U176" s="71" t="s">
        <v>15</v>
      </c>
      <c r="V176" s="68">
        <f>NPV("3.5%",B175:U175)</f>
        <v>365.73595890632168</v>
      </c>
      <c r="W176" s="69" t="s">
        <v>15</v>
      </c>
    </row>
    <row r="179" spans="23:23">
      <c r="W179" s="25"/>
    </row>
    <row r="180" spans="23:23">
      <c r="W180" s="25"/>
    </row>
  </sheetData>
  <sheetProtection password="8725" sheet="1" objects="1" scenarios="1"/>
  <customSheetViews>
    <customSheetView guid="{B0C59930-B403-4AC5-951B-2DF8ABEDA612}" scale="80" topLeftCell="A121">
      <selection activeCell="AA141" sqref="AA141"/>
      <rowBreaks count="2" manualBreakCount="2">
        <brk id="60" max="16383" man="1"/>
        <brk id="117" max="24" man="1"/>
      </rowBreaks>
      <pageMargins left="0.7" right="0.7" top="0.75" bottom="0.75" header="0.3" footer="0.3"/>
      <pageSetup paperSize="9" scale="58" fitToWidth="0" fitToHeight="0" orientation="landscape" r:id="rId1"/>
    </customSheetView>
  </customSheetViews>
  <mergeCells count="1">
    <mergeCell ref="A6:Y6"/>
  </mergeCells>
  <pageMargins left="0.7" right="0.7" top="0.75" bottom="0.75" header="0.3" footer="0.3"/>
  <pageSetup paperSize="8" scale="58" fitToWidth="0" fitToHeight="0" orientation="landscape" r:id="rId2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21" sqref="D21"/>
    </sheetView>
  </sheetViews>
  <sheetFormatPr defaultRowHeight="15"/>
  <cols>
    <col min="1" max="1" width="20.28515625" bestFit="1" customWidth="1"/>
    <col min="2" max="2" width="8.85546875" bestFit="1" customWidth="1"/>
    <col min="3" max="3" width="11.140625" bestFit="1" customWidth="1"/>
    <col min="4" max="4" width="46.28515625" bestFit="1" customWidth="1"/>
  </cols>
  <sheetData>
    <row r="1" spans="1:4" ht="21">
      <c r="A1" s="79" t="s">
        <v>39</v>
      </c>
    </row>
    <row r="2" spans="1:4">
      <c r="A2" s="39" t="s">
        <v>40</v>
      </c>
    </row>
    <row r="3" spans="1:4">
      <c r="A3" s="80" t="s">
        <v>41</v>
      </c>
      <c r="B3" s="80" t="s">
        <v>42</v>
      </c>
      <c r="C3" s="80" t="s">
        <v>43</v>
      </c>
      <c r="D3" s="80" t="s">
        <v>44</v>
      </c>
    </row>
    <row r="4" spans="1:4">
      <c r="A4" s="80">
        <v>1.1000000000000001</v>
      </c>
      <c r="B4" s="80" t="s">
        <v>54</v>
      </c>
      <c r="C4" s="80" t="s">
        <v>45</v>
      </c>
      <c r="D4" s="80" t="s">
        <v>53</v>
      </c>
    </row>
    <row r="5" spans="1:4">
      <c r="A5" s="80">
        <v>1</v>
      </c>
      <c r="B5" s="81">
        <v>41108</v>
      </c>
      <c r="C5" s="80"/>
      <c r="D5" s="80" t="s">
        <v>46</v>
      </c>
    </row>
    <row r="7" spans="1:4">
      <c r="A7" t="s">
        <v>47</v>
      </c>
    </row>
    <row r="8" spans="1:4">
      <c r="A8" s="80" t="s">
        <v>48</v>
      </c>
      <c r="B8" s="80" t="s">
        <v>41</v>
      </c>
      <c r="C8" s="80" t="s">
        <v>49</v>
      </c>
      <c r="D8" s="80" t="s">
        <v>50</v>
      </c>
    </row>
    <row r="9" spans="1:4">
      <c r="A9" s="80" t="s">
        <v>51</v>
      </c>
      <c r="B9" s="80">
        <v>1.1000000000000001</v>
      </c>
      <c r="C9" s="80"/>
      <c r="D9" s="80" t="s">
        <v>52</v>
      </c>
    </row>
    <row r="10" spans="1:4">
      <c r="A10" s="80" t="s">
        <v>51</v>
      </c>
      <c r="B10" s="80">
        <v>1</v>
      </c>
      <c r="C10" s="81">
        <v>41108</v>
      </c>
      <c r="D10" s="80" t="s">
        <v>52</v>
      </c>
    </row>
  </sheetData>
  <sheetProtection password="872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Cost &amp; PV NatSummary</vt:lpstr>
      <vt:lpstr>Version control</vt:lpstr>
      <vt:lpstr>'Total Cost &amp; PV NatSummary'!Print_Area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M291374</cp:lastModifiedBy>
  <cp:lastPrinted>2012-05-30T11:38:51Z</cp:lastPrinted>
  <dcterms:created xsi:type="dcterms:W3CDTF">2012-01-09T19:03:36Z</dcterms:created>
  <dcterms:modified xsi:type="dcterms:W3CDTF">2012-08-23T09:29:15Z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-1721704938</vt:i4>
  </property>
  <property fmtid="{D5CDD505-2E9C-101B-9397-08002B2CF9AE}" pid="3" name="_NewReviewCycle">
    <vt:lpwstr/>
  </property>
  <property fmtid="{D5CDD505-2E9C-101B-9397-08002B2CF9AE}" pid="4" name="_EmailSubject">
    <vt:lpwstr>Updating the MCZ Impact Assessment....</vt:lpwstr>
  </property>
  <property fmtid="{D5CDD505-2E9C-101B-9397-08002B2CF9AE}" pid="5" name="_AuthorEmail">
    <vt:lpwstr>Carolyn.Worfolk@naturalengland.org.uk</vt:lpwstr>
  </property>
  <property fmtid="{D5CDD505-2E9C-101B-9397-08002B2CF9AE}" pid="6" name="_AuthorEmailDisplayName">
    <vt:lpwstr>Worfolk, Carolyn (NE)</vt:lpwstr>
  </property>
  <property fmtid="{D5CDD505-2E9C-101B-9397-08002B2CF9AE}" pid="7" name="_ReviewingToolsShownOnce">
    <vt:lpwstr/>
  </property>
</Properties>
</file>